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gallagher\Downloads\"/>
    </mc:Choice>
  </mc:AlternateContent>
  <bookViews>
    <workbookView xWindow="0" yWindow="0" windowWidth="30720" windowHeight="13512"/>
  </bookViews>
  <sheets>
    <sheet name="Calibration Calculator" sheetId="6" r:id="rId1"/>
    <sheet name="Internal Standard Calculator" sheetId="7" r:id="rId2"/>
    <sheet name="Printable Sheet"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5" l="1"/>
  <c r="E33" i="5"/>
  <c r="B102" i="6"/>
  <c r="D19" i="5" s="1"/>
  <c r="BJ63" i="6"/>
  <c r="BD63" i="6"/>
  <c r="AX63" i="6"/>
  <c r="E31" i="5" s="1"/>
  <c r="AR63" i="6"/>
  <c r="AL63" i="6"/>
  <c r="AF63" i="6"/>
  <c r="E28" i="5" s="1"/>
  <c r="Z63" i="6"/>
  <c r="T63" i="6"/>
  <c r="E26" i="5" s="1"/>
  <c r="D4" i="5"/>
  <c r="B4" i="5"/>
  <c r="D57" i="5"/>
  <c r="D56" i="5"/>
  <c r="D55" i="5"/>
  <c r="D54" i="5"/>
  <c r="D53" i="5"/>
  <c r="C57" i="5"/>
  <c r="C56" i="5"/>
  <c r="C55" i="5"/>
  <c r="C54" i="5"/>
  <c r="C53" i="5"/>
  <c r="B57" i="5"/>
  <c r="B56" i="5"/>
  <c r="B55" i="5"/>
  <c r="B54" i="5"/>
  <c r="B53" i="5"/>
  <c r="B47" i="5"/>
  <c r="B48" i="5"/>
  <c r="B46" i="5"/>
  <c r="A54" i="5"/>
  <c r="A55" i="5"/>
  <c r="A56" i="5"/>
  <c r="A57" i="5"/>
  <c r="A53" i="5"/>
  <c r="C44" i="5"/>
  <c r="C43" i="5"/>
  <c r="C42" i="5"/>
  <c r="Z48" i="7"/>
  <c r="AB48" i="7" s="1"/>
  <c r="T48" i="7"/>
  <c r="V48" i="7" s="1"/>
  <c r="N48" i="7"/>
  <c r="H48" i="7"/>
  <c r="J48" i="7" s="1"/>
  <c r="B68" i="7"/>
  <c r="A41" i="5"/>
  <c r="A42" i="5"/>
  <c r="A43" i="5"/>
  <c r="A44" i="5"/>
  <c r="A40" i="5"/>
  <c r="C40" i="5"/>
  <c r="A7" i="5"/>
  <c r="A8" i="5"/>
  <c r="A9" i="5"/>
  <c r="A10" i="5"/>
  <c r="A11" i="5"/>
  <c r="A12" i="5"/>
  <c r="A13" i="5"/>
  <c r="A14" i="5"/>
  <c r="A15" i="5"/>
  <c r="A6" i="5"/>
  <c r="AA46" i="7"/>
  <c r="U46" i="7"/>
  <c r="O46" i="7"/>
  <c r="I46" i="7"/>
  <c r="C46" i="7"/>
  <c r="D91" i="7"/>
  <c r="D86" i="7"/>
  <c r="D84" i="7"/>
  <c r="B84" i="7"/>
  <c r="B90" i="7" s="1"/>
  <c r="B93" i="7" s="1"/>
  <c r="D93" i="7" s="1"/>
  <c r="AA64" i="7"/>
  <c r="U64" i="7"/>
  <c r="O64" i="7"/>
  <c r="I64" i="7"/>
  <c r="Z67" i="7"/>
  <c r="Z65" i="7"/>
  <c r="T67" i="7"/>
  <c r="T65" i="7"/>
  <c r="N67" i="7"/>
  <c r="N65" i="7"/>
  <c r="H67" i="7"/>
  <c r="H65" i="7"/>
  <c r="B67" i="7"/>
  <c r="C64" i="7"/>
  <c r="B65" i="7"/>
  <c r="Z47" i="7"/>
  <c r="AB47" i="7" s="1"/>
  <c r="T47" i="7"/>
  <c r="V47" i="7" s="1"/>
  <c r="N47" i="7"/>
  <c r="H47" i="7"/>
  <c r="B47" i="7"/>
  <c r="P48" i="7"/>
  <c r="D48" i="7"/>
  <c r="B33" i="7"/>
  <c r="B32" i="7"/>
  <c r="B31" i="7"/>
  <c r="B30" i="7"/>
  <c r="D29" i="7"/>
  <c r="E29" i="7" s="1"/>
  <c r="B29" i="7"/>
  <c r="A4" i="7"/>
  <c r="A3" i="7"/>
  <c r="E30" i="5"/>
  <c r="E29" i="5"/>
  <c r="E27" i="5"/>
  <c r="E25" i="5"/>
  <c r="E24" i="5"/>
  <c r="E23" i="5"/>
  <c r="D33" i="5"/>
  <c r="D32" i="5"/>
  <c r="D31" i="5"/>
  <c r="D30" i="5"/>
  <c r="D29" i="5"/>
  <c r="D28" i="5"/>
  <c r="D27" i="5"/>
  <c r="D26" i="5"/>
  <c r="D25" i="5"/>
  <c r="D24" i="5"/>
  <c r="D23" i="5"/>
  <c r="C33" i="5"/>
  <c r="C32" i="5"/>
  <c r="C31" i="5"/>
  <c r="C30" i="5"/>
  <c r="C29" i="5"/>
  <c r="C28" i="5"/>
  <c r="C27" i="5"/>
  <c r="C26" i="5"/>
  <c r="C25" i="5"/>
  <c r="C24" i="5"/>
  <c r="C23" i="5"/>
  <c r="B24" i="5"/>
  <c r="B25" i="5"/>
  <c r="B26" i="5"/>
  <c r="B27" i="5"/>
  <c r="B28" i="5"/>
  <c r="B29" i="5"/>
  <c r="B30" i="5"/>
  <c r="B31" i="5"/>
  <c r="B32" i="5"/>
  <c r="B33" i="5"/>
  <c r="B23" i="5"/>
  <c r="D18" i="5"/>
  <c r="D17" i="5"/>
  <c r="B18" i="5"/>
  <c r="B19" i="5"/>
  <c r="B17" i="5"/>
  <c r="D10" i="5"/>
  <c r="B10" i="5"/>
  <c r="D15" i="5"/>
  <c r="D14" i="5"/>
  <c r="D13" i="5"/>
  <c r="D12" i="5"/>
  <c r="D11" i="5"/>
  <c r="D9" i="5"/>
  <c r="D8" i="5"/>
  <c r="D7" i="5"/>
  <c r="D6" i="5"/>
  <c r="B15" i="5"/>
  <c r="B14" i="5"/>
  <c r="B13" i="5"/>
  <c r="B12" i="5"/>
  <c r="B11" i="5"/>
  <c r="B9" i="5"/>
  <c r="B8" i="5"/>
  <c r="B6" i="5"/>
  <c r="B7" i="5"/>
  <c r="D124" i="6"/>
  <c r="B117" i="6"/>
  <c r="B123" i="6" s="1"/>
  <c r="B126" i="6" s="1"/>
  <c r="D126" i="6" s="1"/>
  <c r="D119" i="6"/>
  <c r="BE94" i="6"/>
  <c r="AY94" i="6"/>
  <c r="AS94" i="6"/>
  <c r="AM94" i="6"/>
  <c r="AG94" i="6"/>
  <c r="AA94" i="6"/>
  <c r="U94" i="6"/>
  <c r="O94" i="6"/>
  <c r="I94" i="6"/>
  <c r="BD97" i="6"/>
  <c r="BD96" i="6"/>
  <c r="BD95" i="6"/>
  <c r="AX97" i="6"/>
  <c r="AX96" i="6"/>
  <c r="AX95" i="6"/>
  <c r="AR97" i="6"/>
  <c r="AR96" i="6"/>
  <c r="AT96" i="6" s="1"/>
  <c r="AR95" i="6"/>
  <c r="AL97" i="6"/>
  <c r="AL96" i="6"/>
  <c r="AL95" i="6"/>
  <c r="AF97" i="6"/>
  <c r="AF96" i="6"/>
  <c r="AF95" i="6"/>
  <c r="Z97" i="6"/>
  <c r="Z96" i="6"/>
  <c r="Z95" i="6"/>
  <c r="T97" i="6"/>
  <c r="T96" i="6"/>
  <c r="T95" i="6"/>
  <c r="N97" i="6"/>
  <c r="N96" i="6"/>
  <c r="P96" i="6" s="1"/>
  <c r="N95" i="6"/>
  <c r="H97" i="6"/>
  <c r="H96" i="6"/>
  <c r="H95" i="6"/>
  <c r="B97" i="6"/>
  <c r="B96" i="6"/>
  <c r="C94" i="6"/>
  <c r="B95" i="6"/>
  <c r="BE80" i="6"/>
  <c r="AY80" i="6"/>
  <c r="AS80" i="6"/>
  <c r="AM80" i="6"/>
  <c r="AG80" i="6"/>
  <c r="AA80" i="6"/>
  <c r="U80" i="6"/>
  <c r="O80" i="6"/>
  <c r="I80" i="6"/>
  <c r="C80" i="6"/>
  <c r="BD81" i="6"/>
  <c r="AX81" i="6"/>
  <c r="AR81" i="6"/>
  <c r="AL81" i="6"/>
  <c r="AF81" i="6"/>
  <c r="Z81" i="6"/>
  <c r="T81" i="6"/>
  <c r="N81" i="6"/>
  <c r="H81" i="6"/>
  <c r="BD83" i="6"/>
  <c r="BD82" i="6"/>
  <c r="AX83" i="6"/>
  <c r="AX82" i="6"/>
  <c r="AZ82" i="6" s="1"/>
  <c r="AR83" i="6"/>
  <c r="AR82" i="6"/>
  <c r="AT82" i="6" s="1"/>
  <c r="AL83" i="6"/>
  <c r="AL82" i="6"/>
  <c r="AN82" i="6" s="1"/>
  <c r="AF83" i="6"/>
  <c r="AF82" i="6"/>
  <c r="Z83" i="6"/>
  <c r="Z82" i="6"/>
  <c r="AB82" i="6" s="1"/>
  <c r="T83" i="6"/>
  <c r="T82" i="6"/>
  <c r="V82" i="6" s="1"/>
  <c r="N83" i="6"/>
  <c r="N82" i="6"/>
  <c r="P82" i="6" s="1"/>
  <c r="H83" i="6"/>
  <c r="H82" i="6"/>
  <c r="B83" i="6"/>
  <c r="B82" i="6"/>
  <c r="D82" i="6" s="1"/>
  <c r="B81" i="6"/>
  <c r="BJ59" i="6"/>
  <c r="BL59" i="6" s="1"/>
  <c r="BD59" i="6"/>
  <c r="BD62" i="6" s="1"/>
  <c r="AX59" i="6"/>
  <c r="AX62" i="6" s="1"/>
  <c r="AR59" i="6"/>
  <c r="AT59" i="6" s="1"/>
  <c r="AL59" i="6"/>
  <c r="AL62" i="6" s="1"/>
  <c r="AF59" i="6"/>
  <c r="Z59" i="6"/>
  <c r="Z62" i="6" s="1"/>
  <c r="T59" i="6"/>
  <c r="V59" i="6" s="1"/>
  <c r="N59" i="6"/>
  <c r="N62" i="6" s="1"/>
  <c r="H59" i="6"/>
  <c r="H62" i="6" s="1"/>
  <c r="B59" i="6"/>
  <c r="D59" i="6" s="1"/>
  <c r="AF62" i="6"/>
  <c r="BL60" i="6"/>
  <c r="BF60" i="6"/>
  <c r="AZ60" i="6"/>
  <c r="AT60" i="6"/>
  <c r="AN60" i="6"/>
  <c r="AH60" i="6"/>
  <c r="AB60" i="6"/>
  <c r="V60" i="6"/>
  <c r="P60" i="6"/>
  <c r="J60" i="6"/>
  <c r="D60" i="6"/>
  <c r="C43" i="6"/>
  <c r="D43" i="6" s="1"/>
  <c r="C42" i="6"/>
  <c r="D42" i="6" s="1"/>
  <c r="C41" i="6"/>
  <c r="D41" i="6" s="1"/>
  <c r="C40" i="6"/>
  <c r="D40" i="6" s="1"/>
  <c r="C39" i="6"/>
  <c r="D39" i="6" s="1"/>
  <c r="C38" i="6"/>
  <c r="D38" i="6" s="1"/>
  <c r="C37" i="6"/>
  <c r="D37" i="6" s="1"/>
  <c r="C36" i="6"/>
  <c r="D36" i="6" s="1"/>
  <c r="C35" i="6"/>
  <c r="D35" i="6" s="1"/>
  <c r="A4" i="6"/>
  <c r="A3" i="6"/>
  <c r="H50" i="7" l="1"/>
  <c r="N50" i="7"/>
  <c r="N66" i="7" s="1"/>
  <c r="N68" i="7" s="1"/>
  <c r="J47" i="7"/>
  <c r="T50" i="7"/>
  <c r="T66" i="7" s="1"/>
  <c r="T68" i="7" s="1"/>
  <c r="Z50" i="7"/>
  <c r="Z66" i="7" s="1"/>
  <c r="Z68" i="7" s="1"/>
  <c r="P47" i="7"/>
  <c r="AF98" i="6"/>
  <c r="AH98" i="6" s="1"/>
  <c r="T84" i="6"/>
  <c r="V84" i="6" s="1"/>
  <c r="BD98" i="6"/>
  <c r="BF98" i="6" s="1"/>
  <c r="T98" i="6"/>
  <c r="V98" i="6" s="1"/>
  <c r="AX98" i="6"/>
  <c r="AZ98" i="6" s="1"/>
  <c r="T62" i="6"/>
  <c r="V96" i="6"/>
  <c r="B84" i="6"/>
  <c r="D84" i="6" s="1"/>
  <c r="AF84" i="6"/>
  <c r="AH84" i="6" s="1"/>
  <c r="AL98" i="6"/>
  <c r="AN98" i="6" s="1"/>
  <c r="H98" i="6"/>
  <c r="J98" i="6" s="1"/>
  <c r="Z98" i="6"/>
  <c r="AB98" i="6" s="1"/>
  <c r="AR98" i="6"/>
  <c r="AT98" i="6" s="1"/>
  <c r="N98" i="6"/>
  <c r="P98" i="6" s="1"/>
  <c r="D117" i="6"/>
  <c r="AN96" i="6"/>
  <c r="B98" i="6"/>
  <c r="BD84" i="6"/>
  <c r="BF84" i="6" s="1"/>
  <c r="H84" i="6"/>
  <c r="J84" i="6" s="1"/>
  <c r="AX84" i="6"/>
  <c r="AZ84" i="6" s="1"/>
  <c r="AR84" i="6"/>
  <c r="AT84" i="6" s="1"/>
  <c r="AL84" i="6"/>
  <c r="AN84" i="6" s="1"/>
  <c r="Z84" i="6"/>
  <c r="AB84" i="6" s="1"/>
  <c r="N84" i="6"/>
  <c r="P84" i="6" s="1"/>
  <c r="D96" i="6"/>
  <c r="AB96" i="6"/>
  <c r="AZ96" i="6"/>
  <c r="J82" i="6"/>
  <c r="AH82" i="6"/>
  <c r="BF82" i="6"/>
  <c r="J96" i="6"/>
  <c r="AH96" i="6"/>
  <c r="BF96" i="6"/>
  <c r="BJ62" i="6"/>
  <c r="AR62" i="6"/>
  <c r="AT62" i="6" s="1"/>
  <c r="AB62" i="6"/>
  <c r="AN62" i="6"/>
  <c r="AZ62" i="6"/>
  <c r="H63" i="6"/>
  <c r="J62" i="6"/>
  <c r="BF62" i="6"/>
  <c r="AH62" i="6"/>
  <c r="N63" i="6"/>
  <c r="P62" i="6"/>
  <c r="J59" i="6"/>
  <c r="AH59" i="6"/>
  <c r="BF59" i="6"/>
  <c r="AB59" i="6"/>
  <c r="AZ59" i="6"/>
  <c r="B62" i="6"/>
  <c r="P59" i="6"/>
  <c r="AN59" i="6"/>
  <c r="J50" i="7" l="1"/>
  <c r="H66" i="7"/>
  <c r="V50" i="7"/>
  <c r="P50" i="7"/>
  <c r="AB50" i="7"/>
  <c r="V62" i="6"/>
  <c r="B101" i="6"/>
  <c r="D98" i="6"/>
  <c r="B87" i="6"/>
  <c r="B88" i="6" s="1"/>
  <c r="BL62" i="6"/>
  <c r="B63" i="6"/>
  <c r="D62" i="6"/>
  <c r="C41" i="5" l="1"/>
  <c r="H68" i="7"/>
  <c r="J68" i="7"/>
  <c r="B41" i="5" s="1"/>
  <c r="J66" i="7"/>
  <c r="V66" i="7"/>
  <c r="V68" i="7"/>
  <c r="B43" i="5" s="1"/>
  <c r="AB68" i="7"/>
  <c r="B44" i="5" s="1"/>
  <c r="AB66" i="7"/>
  <c r="P66" i="7"/>
  <c r="P68" i="7"/>
  <c r="B42" i="5" s="1"/>
  <c r="D50" i="7" l="1"/>
  <c r="B50" i="7"/>
  <c r="B66" i="7" s="1"/>
  <c r="D47" i="7"/>
  <c r="D66" i="7" l="1"/>
  <c r="B71" i="7" l="1"/>
  <c r="B72" i="7" s="1"/>
  <c r="D68" i="7"/>
  <c r="B40" i="5" s="1"/>
</calcChain>
</file>

<file path=xl/sharedStrings.xml><?xml version="1.0" encoding="utf-8"?>
<sst xmlns="http://schemas.openxmlformats.org/spreadsheetml/2006/main" count="645" uniqueCount="102">
  <si>
    <t>#</t>
  </si>
  <si>
    <t xml:space="preserve">Name </t>
  </si>
  <si>
    <t>Concentration (ppm, µg/mL)</t>
  </si>
  <si>
    <t>Quick Conversions</t>
  </si>
  <si>
    <t>8270 MegaMix</t>
  </si>
  <si>
    <t>SVOC Additions</t>
  </si>
  <si>
    <t>Methapyrilene</t>
  </si>
  <si>
    <t>Solvent</t>
  </si>
  <si>
    <t>MeCl</t>
  </si>
  <si>
    <t>Revised SV Internal Standard Mix</t>
  </si>
  <si>
    <t>Level</t>
  </si>
  <si>
    <t>ISTD</t>
  </si>
  <si>
    <t>Calibration Level Calculations</t>
  </si>
  <si>
    <t>mL</t>
  </si>
  <si>
    <t>µg/mL</t>
  </si>
  <si>
    <t>ng/mL</t>
  </si>
  <si>
    <t>µL</t>
  </si>
  <si>
    <t>Appendix IX mix #1, revised</t>
  </si>
  <si>
    <t>Benzoic Acid</t>
  </si>
  <si>
    <t>Working Solution #1</t>
  </si>
  <si>
    <t>Concentration (ng/mL, ppb)</t>
  </si>
  <si>
    <t>Concentration (µg/mL, ppm)</t>
  </si>
  <si>
    <t>µg/mL (ppm)</t>
  </si>
  <si>
    <t>ng/mL (ppb)</t>
  </si>
  <si>
    <t>pg/mL (ppt)</t>
  </si>
  <si>
    <t>RS#</t>
  </si>
  <si>
    <t>Step 1</t>
  </si>
  <si>
    <t>Step 2</t>
  </si>
  <si>
    <t>Step 3</t>
  </si>
  <si>
    <t>Step 4</t>
  </si>
  <si>
    <t>Internal Standards (ISTD)</t>
  </si>
  <si>
    <t>Diluent Volume</t>
  </si>
  <si>
    <t>Vol. Added of WS</t>
  </si>
  <si>
    <t>WS Conc.</t>
  </si>
  <si>
    <t>Vol. Added of RS</t>
  </si>
  <si>
    <t>Vol. of WS</t>
  </si>
  <si>
    <t>WS #1 Conc.</t>
  </si>
  <si>
    <t>WS #2 Conc.</t>
  </si>
  <si>
    <t>Appendix IX mix #2</t>
  </si>
  <si>
    <t>Quick Check Calculator</t>
  </si>
  <si>
    <t>Analyte Conc. In RS</t>
  </si>
  <si>
    <t>Vol. of Cal. Sample</t>
  </si>
  <si>
    <t>Analyte Conc. In WS</t>
  </si>
  <si>
    <t>Conc. Of Analyte in Cal. Sample</t>
  </si>
  <si>
    <t>Calibration Table</t>
  </si>
  <si>
    <t>Concentration (pg/mL, ppt)</t>
  </si>
  <si>
    <r>
      <t xml:space="preserve">Step 2. </t>
    </r>
    <r>
      <rPr>
        <sz val="11"/>
        <color theme="1"/>
        <rFont val="Calibri"/>
        <family val="2"/>
        <scheme val="minor"/>
      </rPr>
      <t xml:space="preserve">This spreadsheet calculates up to 11 calibration levels for your method. In the </t>
    </r>
    <r>
      <rPr>
        <b/>
        <sz val="11"/>
        <color theme="1"/>
        <rFont val="Calibri"/>
        <family val="2"/>
        <scheme val="minor"/>
      </rPr>
      <t xml:space="preserve">Caibration Table </t>
    </r>
    <r>
      <rPr>
        <sz val="11"/>
        <color theme="1"/>
        <rFont val="Calibri"/>
        <family val="2"/>
        <scheme val="minor"/>
      </rPr>
      <t>(above), enter your calibration levels from low-to-high starting at level 1. Enter your desired calibration concentrations in the column "</t>
    </r>
    <r>
      <rPr>
        <b/>
        <sz val="11"/>
        <color theme="1"/>
        <rFont val="Calibri"/>
        <family val="2"/>
        <scheme val="minor"/>
      </rPr>
      <t>Concentration (µg/mL, ppm)</t>
    </r>
    <r>
      <rPr>
        <sz val="11"/>
        <color theme="1"/>
        <rFont val="Calibri"/>
        <family val="2"/>
        <scheme val="minor"/>
      </rPr>
      <t>," making sure that entered units are in µg/mL (ppm). The additional concentration columns will be automatically calculated in ng/mL (ppb) and pg/mL (ppt).</t>
    </r>
  </si>
  <si>
    <t>Working Solution (WS) #1 Conc.</t>
  </si>
  <si>
    <t>Working Solution (WS) #2 Conc.</t>
  </si>
  <si>
    <t>RS Conc.</t>
  </si>
  <si>
    <t>Cell Color Identification</t>
  </si>
  <si>
    <t>User Entered Value</t>
  </si>
  <si>
    <t>Calculated Value</t>
  </si>
  <si>
    <t>Value Pulled from Source Cell</t>
  </si>
  <si>
    <r>
      <t xml:space="preserve">For analytes that may vary in concentration within the same reference standard, the calculator above can be used to check their concentrations by inputting data from </t>
    </r>
    <r>
      <rPr>
        <b/>
        <sz val="11"/>
        <color theme="1"/>
        <rFont val="Calibri"/>
        <family val="2"/>
        <scheme val="minor"/>
      </rPr>
      <t xml:space="preserve">Step 3 </t>
    </r>
    <r>
      <rPr>
        <sz val="11"/>
        <color theme="1"/>
        <rFont val="Calibri"/>
        <family val="2"/>
        <scheme val="minor"/>
      </rPr>
      <t xml:space="preserve">and </t>
    </r>
    <r>
      <rPr>
        <b/>
        <sz val="11"/>
        <color theme="1"/>
        <rFont val="Calibri"/>
        <family val="2"/>
        <scheme val="minor"/>
      </rPr>
      <t>Step 4</t>
    </r>
    <r>
      <rPr>
        <sz val="11"/>
        <color theme="1"/>
        <rFont val="Calibri"/>
        <family val="2"/>
        <scheme val="minor"/>
      </rPr>
      <t xml:space="preserve">. Enter the appropriate values from </t>
    </r>
    <r>
      <rPr>
        <b/>
        <sz val="11"/>
        <color theme="1"/>
        <rFont val="Calibri"/>
        <family val="2"/>
        <scheme val="minor"/>
      </rPr>
      <t>Step 3</t>
    </r>
    <r>
      <rPr>
        <sz val="11"/>
        <color theme="1"/>
        <rFont val="Calibri"/>
        <family val="2"/>
        <scheme val="minor"/>
      </rPr>
      <t xml:space="preserve"> and </t>
    </r>
    <r>
      <rPr>
        <b/>
        <sz val="11"/>
        <color theme="1"/>
        <rFont val="Calibri"/>
        <family val="2"/>
        <scheme val="minor"/>
      </rPr>
      <t>Step</t>
    </r>
    <r>
      <rPr>
        <sz val="11"/>
        <color theme="1"/>
        <rFont val="Calibri"/>
        <family val="2"/>
        <scheme val="minor"/>
      </rPr>
      <t xml:space="preserve"> </t>
    </r>
    <r>
      <rPr>
        <b/>
        <sz val="11"/>
        <color theme="1"/>
        <rFont val="Calibri"/>
        <family val="2"/>
        <scheme val="minor"/>
      </rPr>
      <t xml:space="preserve">4 </t>
    </r>
    <r>
      <rPr>
        <sz val="11"/>
        <color theme="1"/>
        <rFont val="Calibri"/>
        <family val="2"/>
        <scheme val="minor"/>
      </rPr>
      <t xml:space="preserve">in the yellow cells above. The </t>
    </r>
    <r>
      <rPr>
        <b/>
        <sz val="11"/>
        <color theme="1"/>
        <rFont val="Calibri"/>
        <family val="2"/>
        <scheme val="minor"/>
      </rPr>
      <t xml:space="preserve">Analyte Conc. In RS </t>
    </r>
    <r>
      <rPr>
        <sz val="11"/>
        <color theme="1"/>
        <rFont val="Calibri"/>
        <family val="2"/>
        <scheme val="minor"/>
      </rPr>
      <t>will be found on your CoA for a given RS and should be entered into this calculator in units of µg/mL (ppm).</t>
    </r>
  </si>
  <si>
    <t>ISTD Conc.</t>
  </si>
  <si>
    <t>ISTD Final Concentration Calculations</t>
  </si>
  <si>
    <t>Volume (µL)</t>
  </si>
  <si>
    <t>Working Solution #2</t>
  </si>
  <si>
    <t>Calibration Level</t>
  </si>
  <si>
    <t>WS Conc. (µg/mL)</t>
  </si>
  <si>
    <t>WS Vol. (µL)</t>
  </si>
  <si>
    <t>Diluent Vol. (mL)</t>
  </si>
  <si>
    <t>Cal. Conc.(µg/mL)</t>
  </si>
  <si>
    <t>Total Volume of WS (mL)</t>
  </si>
  <si>
    <t>Total Volume of RSs (mL)</t>
  </si>
  <si>
    <t>Total Volume of WS #1 (mL)</t>
  </si>
  <si>
    <t>Volume of Diluent (mL)</t>
  </si>
  <si>
    <t>Total Volume of WS #2 (mL)</t>
  </si>
  <si>
    <t>Reference Standards</t>
  </si>
  <si>
    <t>Working Solutions and Calibration Lab Guide</t>
  </si>
  <si>
    <r>
      <t xml:space="preserve">Step 1. </t>
    </r>
    <r>
      <rPr>
        <sz val="11"/>
        <color theme="1"/>
        <rFont val="Calibri"/>
        <family val="2"/>
        <scheme val="minor"/>
      </rPr>
      <t xml:space="preserve">Enter the names, catalong number, solvent that the Internal Standard (ISTD) is stored in, and concentration of the ISTD in  µg/mL. The names and concentrations of the ISTD will automatically be pulled by the spreadsheet and used in the necessary locations. Some ISTDs have varying concentration for analytes. In these situations put the most critial concentration for a particular analyte in the concentration cell and used the </t>
    </r>
    <r>
      <rPr>
        <b/>
        <sz val="11"/>
        <color theme="1"/>
        <rFont val="Calibri"/>
        <family val="2"/>
        <scheme val="minor"/>
      </rPr>
      <t>Quick Check Calcuator</t>
    </r>
    <r>
      <rPr>
        <sz val="11"/>
        <color theme="1"/>
        <rFont val="Calibri"/>
        <family val="2"/>
        <scheme val="minor"/>
      </rPr>
      <t>, below the calibration table in</t>
    </r>
    <r>
      <rPr>
        <b/>
        <sz val="11"/>
        <color theme="1"/>
        <rFont val="Calibri"/>
        <family val="2"/>
        <scheme val="minor"/>
      </rPr>
      <t xml:space="preserve"> Step 2</t>
    </r>
    <r>
      <rPr>
        <sz val="11"/>
        <color theme="1"/>
        <rFont val="Calibri"/>
        <family val="2"/>
        <scheme val="minor"/>
      </rPr>
      <t>, to check the concentration of the other analytes at desired levels if needed.</t>
    </r>
  </si>
  <si>
    <r>
      <rPr>
        <b/>
        <sz val="11"/>
        <color theme="1"/>
        <rFont val="Calibri"/>
        <family val="2"/>
        <scheme val="minor"/>
      </rPr>
      <t xml:space="preserve">Step 1. </t>
    </r>
    <r>
      <rPr>
        <sz val="11"/>
        <color theme="1"/>
        <rFont val="Calibri"/>
        <family val="2"/>
        <scheme val="minor"/>
      </rPr>
      <t xml:space="preserve">Enter the names, catalog number, solvent that the reference standard is stored in, and the concentration of the reference standard in the table above. The names and concentrations of the reference standards will automatically be pulled by the spreadsheet and used in the necessary locations. Some reference standards have varying concentration for analytes. In these situations put the most critial concentration for a particular analyte in the concentration cell and used the </t>
    </r>
    <r>
      <rPr>
        <b/>
        <sz val="11"/>
        <color theme="1"/>
        <rFont val="Calibri"/>
        <family val="2"/>
        <scheme val="minor"/>
      </rPr>
      <t xml:space="preserve">Quick Check Calcuator, </t>
    </r>
    <r>
      <rPr>
        <sz val="11"/>
        <color theme="1"/>
        <rFont val="Calibri"/>
        <family val="2"/>
        <scheme val="minor"/>
      </rPr>
      <t xml:space="preserve">below the calibration table in </t>
    </r>
    <r>
      <rPr>
        <b/>
        <sz val="11"/>
        <color theme="1"/>
        <rFont val="Calibri"/>
        <family val="2"/>
        <scheme val="minor"/>
      </rPr>
      <t xml:space="preserve">Step 2, </t>
    </r>
    <r>
      <rPr>
        <sz val="11"/>
        <color theme="1"/>
        <rFont val="Calibri"/>
        <family val="2"/>
        <scheme val="minor"/>
      </rPr>
      <t>to check the concentration of the other analytes at desired levels if needed.</t>
    </r>
  </si>
  <si>
    <t>ISTD Concentrations Table</t>
  </si>
  <si>
    <r>
      <t xml:space="preserve">Step 2. </t>
    </r>
    <r>
      <rPr>
        <sz val="11"/>
        <color theme="1"/>
        <rFont val="Calibri"/>
        <family val="2"/>
        <scheme val="minor"/>
      </rPr>
      <t xml:space="preserve">The </t>
    </r>
    <r>
      <rPr>
        <b/>
        <sz val="11"/>
        <color theme="1"/>
        <rFont val="Calibri"/>
        <family val="2"/>
        <scheme val="minor"/>
      </rPr>
      <t>ISTD Cnocentrations Table</t>
    </r>
    <r>
      <rPr>
        <sz val="11"/>
        <color theme="1"/>
        <rFont val="Calibri"/>
        <family val="2"/>
        <scheme val="minor"/>
      </rPr>
      <t xml:space="preserve"> is where the final desired concentrations for the selected ISTDs is input in the </t>
    </r>
    <r>
      <rPr>
        <b/>
        <sz val="11"/>
        <color theme="1"/>
        <rFont val="Calibri"/>
        <family val="2"/>
        <scheme val="minor"/>
      </rPr>
      <t xml:space="preserve">Concentration (µg/mL, ppm) </t>
    </r>
    <r>
      <rPr>
        <sz val="11"/>
        <color theme="1"/>
        <rFont val="Calibri"/>
        <family val="2"/>
        <scheme val="minor"/>
      </rPr>
      <t xml:space="preserve">column. Final ISTD concentrations are typically around the expected concentration that you would find for a target analyte in an unknown sample. If the expected concentration of the target analyte is unknown, the final ISTD concentration can be set at the mid-point concentration of the calibration. These concentrations will be pulled from this section and used to me the calculations in </t>
    </r>
    <r>
      <rPr>
        <b/>
        <sz val="11"/>
        <color theme="1"/>
        <rFont val="Calibri"/>
        <family val="2"/>
        <scheme val="minor"/>
      </rPr>
      <t xml:space="preserve">Step 3 </t>
    </r>
    <r>
      <rPr>
        <sz val="11"/>
        <color theme="1"/>
        <rFont val="Calibri"/>
        <family val="2"/>
        <scheme val="minor"/>
      </rPr>
      <t xml:space="preserve">and </t>
    </r>
    <r>
      <rPr>
        <b/>
        <sz val="11"/>
        <color theme="1"/>
        <rFont val="Calibri"/>
        <family val="2"/>
        <scheme val="minor"/>
      </rPr>
      <t>Step 4.</t>
    </r>
  </si>
  <si>
    <t>ISTD Working Solutions (WS)</t>
  </si>
  <si>
    <t xml:space="preserve">ISTD WS Conc. </t>
  </si>
  <si>
    <t>Total Volume of ISTD WS (mL)</t>
  </si>
  <si>
    <t>Total Volume of ISTDs (mL)</t>
  </si>
  <si>
    <t>Internal Standard Calculations</t>
  </si>
  <si>
    <t>ISTDs</t>
  </si>
  <si>
    <t>ISTD Working Solution</t>
  </si>
  <si>
    <t>Sample Vol. (mL)</t>
  </si>
  <si>
    <t>ISTD Conc (µg/mL)</t>
  </si>
  <si>
    <t>ISTD WS Vol. (µL)</t>
  </si>
  <si>
    <t>Referance Standards (RS)</t>
  </si>
  <si>
    <t>Cat.#</t>
  </si>
  <si>
    <t>Cal. Conc.</t>
  </si>
  <si>
    <t>Cal. Vol.</t>
  </si>
  <si>
    <t>WS Vol.</t>
  </si>
  <si>
    <t>RS Vol.</t>
  </si>
  <si>
    <t>WS #1 Vol.</t>
  </si>
  <si>
    <t>WS #2 Vol.</t>
  </si>
  <si>
    <r>
      <t xml:space="preserve">Step 3. </t>
    </r>
    <r>
      <rPr>
        <sz val="11"/>
        <color theme="1"/>
        <rFont val="Calibri"/>
        <family val="2"/>
        <scheme val="minor"/>
      </rPr>
      <t xml:space="preserve">The </t>
    </r>
    <r>
      <rPr>
        <b/>
        <sz val="11"/>
        <color theme="1"/>
        <rFont val="Calibri"/>
        <family val="2"/>
        <scheme val="minor"/>
      </rPr>
      <t>Calibration Levels Calculations</t>
    </r>
    <r>
      <rPr>
        <sz val="11"/>
        <color theme="1"/>
        <rFont val="Calibri"/>
        <family val="2"/>
        <scheme val="minor"/>
      </rPr>
      <t xml:space="preserve"> section calculates the working standard (WS) and diluent volumes needed to achieve the previously decided calibration concentrations selected in </t>
    </r>
    <r>
      <rPr>
        <b/>
        <sz val="11"/>
        <color theme="1"/>
        <rFont val="Calibri"/>
        <family val="2"/>
        <scheme val="minor"/>
      </rPr>
      <t>Step 2</t>
    </r>
    <r>
      <rPr>
        <sz val="11"/>
        <color theme="1"/>
        <rFont val="Calibri"/>
        <family val="2"/>
        <scheme val="minor"/>
      </rPr>
      <t xml:space="preserve">, which is also a function of the desired final volume of calibration sample. For each level, the </t>
    </r>
    <r>
      <rPr>
        <b/>
        <sz val="11"/>
        <color theme="1"/>
        <rFont val="Calibri"/>
        <family val="2"/>
        <scheme val="minor"/>
      </rPr>
      <t xml:space="preserve">Cal Conc. </t>
    </r>
    <r>
      <rPr>
        <sz val="11"/>
        <color theme="1"/>
        <rFont val="Calibri"/>
        <family val="2"/>
        <scheme val="minor"/>
      </rPr>
      <t xml:space="preserve">is pulled from the input in </t>
    </r>
    <r>
      <rPr>
        <b/>
        <sz val="11"/>
        <color theme="1"/>
        <rFont val="Calibri"/>
        <family val="2"/>
        <scheme val="minor"/>
      </rPr>
      <t xml:space="preserve">Step 2. </t>
    </r>
    <r>
      <rPr>
        <sz val="11"/>
        <color theme="1"/>
        <rFont val="Calibri"/>
        <family val="2"/>
        <scheme val="minor"/>
      </rPr>
      <t xml:space="preserve">The </t>
    </r>
    <r>
      <rPr>
        <b/>
        <sz val="11"/>
        <color theme="1"/>
        <rFont val="Calibri"/>
        <family val="2"/>
        <scheme val="minor"/>
      </rPr>
      <t>WS Vol.</t>
    </r>
    <r>
      <rPr>
        <sz val="11"/>
        <color theme="1"/>
        <rFont val="Calibri"/>
        <family val="2"/>
        <scheme val="minor"/>
      </rPr>
      <t xml:space="preserve"> is a calculated value. The </t>
    </r>
    <r>
      <rPr>
        <b/>
        <sz val="11"/>
        <color theme="1"/>
        <rFont val="Calibri"/>
        <family val="2"/>
        <scheme val="minor"/>
      </rPr>
      <t xml:space="preserve">Cal. Vol. </t>
    </r>
    <r>
      <rPr>
        <sz val="11"/>
        <color theme="1"/>
        <rFont val="Calibri"/>
        <family val="2"/>
        <scheme val="minor"/>
      </rPr>
      <t xml:space="preserve">is a value that needs to be entered based on the final volume of calibration sample that you desire. For example, it you do not same your calibration samples, then you may be inclined to enter 2 mL to not have as much excess. The </t>
    </r>
    <r>
      <rPr>
        <b/>
        <sz val="11"/>
        <color theme="1"/>
        <rFont val="Calibri"/>
        <family val="2"/>
        <scheme val="minor"/>
      </rPr>
      <t xml:space="preserve">WS Conc. </t>
    </r>
    <r>
      <rPr>
        <sz val="11"/>
        <color theme="1"/>
        <rFont val="Calibri"/>
        <family val="2"/>
        <scheme val="minor"/>
      </rPr>
      <t xml:space="preserve">is a value that needs to be entered. The WS has each of your RS in solution. The input concentration should be at an amount that allows you to make volume additions that are easily manageable for you (i.e., you can easily do this with your syringes, pipettes, and other volumetric tools). For example, a </t>
    </r>
    <r>
      <rPr>
        <b/>
        <sz val="11"/>
        <color theme="1"/>
        <rFont val="Calibri"/>
        <family val="2"/>
        <scheme val="minor"/>
      </rPr>
      <t xml:space="preserve">WS Conc. </t>
    </r>
    <r>
      <rPr>
        <sz val="11"/>
        <color theme="1"/>
        <rFont val="Calibri"/>
        <family val="2"/>
        <scheme val="minor"/>
      </rPr>
      <t xml:space="preserve">that generates a calculated </t>
    </r>
    <r>
      <rPr>
        <b/>
        <sz val="11"/>
        <color theme="1"/>
        <rFont val="Calibri"/>
        <family val="2"/>
        <scheme val="minor"/>
      </rPr>
      <t>WS Vol.</t>
    </r>
    <r>
      <rPr>
        <sz val="11"/>
        <color theme="1"/>
        <rFont val="Calibri"/>
        <family val="2"/>
        <scheme val="minor"/>
      </rPr>
      <t xml:space="preserve"> of &lt;1 µL or 1.37 µL could be a difficult volume to work with for many laboratories. These values need to be entered for each Level. In some cases, you may not be able to achieve each level with 1 WS. For situations such as these, a second WS valuecan be entered and </t>
    </r>
    <r>
      <rPr>
        <b/>
        <sz val="11"/>
        <color theme="1"/>
        <rFont val="Calibri"/>
        <family val="2"/>
        <scheme val="minor"/>
      </rPr>
      <t xml:space="preserve">Step 4 </t>
    </r>
    <r>
      <rPr>
        <sz val="11"/>
        <color theme="1"/>
        <rFont val="Calibri"/>
        <family val="2"/>
        <scheme val="minor"/>
      </rPr>
      <t xml:space="preserve">will make the necessary calculations for 2 WSs. Finally, the </t>
    </r>
    <r>
      <rPr>
        <b/>
        <sz val="11"/>
        <color theme="1"/>
        <rFont val="Calibri"/>
        <family val="2"/>
        <scheme val="minor"/>
      </rPr>
      <t xml:space="preserve">Diluent Volume </t>
    </r>
    <r>
      <rPr>
        <sz val="11"/>
        <color theme="1"/>
        <rFont val="Calibri"/>
        <family val="2"/>
        <scheme val="minor"/>
      </rPr>
      <t xml:space="preserve">is the volume of solvent that is needed to reach the </t>
    </r>
    <r>
      <rPr>
        <b/>
        <sz val="11"/>
        <color theme="1"/>
        <rFont val="Calibri"/>
        <family val="2"/>
        <scheme val="minor"/>
      </rPr>
      <t>Cal. Conc.</t>
    </r>
  </si>
  <si>
    <t>Diluent Volume (mL)</t>
  </si>
  <si>
    <r>
      <rPr>
        <b/>
        <sz val="11"/>
        <color theme="1"/>
        <rFont val="Calibri"/>
        <family val="2"/>
        <scheme val="minor"/>
      </rPr>
      <t>Step 4.</t>
    </r>
    <r>
      <rPr>
        <sz val="11"/>
        <color theme="1"/>
        <rFont val="Calibri"/>
        <family val="2"/>
        <scheme val="minor"/>
      </rPr>
      <t xml:space="preserve"> Once </t>
    </r>
    <r>
      <rPr>
        <b/>
        <sz val="11"/>
        <color theme="1"/>
        <rFont val="Calibri"/>
        <family val="2"/>
        <scheme val="minor"/>
      </rPr>
      <t>Step 3</t>
    </r>
    <r>
      <rPr>
        <sz val="11"/>
        <color theme="1"/>
        <rFont val="Calibri"/>
        <family val="2"/>
        <scheme val="minor"/>
      </rPr>
      <t xml:space="preserve"> is complete and the WS concentrations have been selected, </t>
    </r>
    <r>
      <rPr>
        <b/>
        <sz val="11"/>
        <color theme="1"/>
        <rFont val="Calibri"/>
        <family val="2"/>
        <scheme val="minor"/>
      </rPr>
      <t xml:space="preserve">Step 4 </t>
    </r>
    <r>
      <rPr>
        <sz val="11"/>
        <color theme="1"/>
        <rFont val="Calibri"/>
        <family val="2"/>
        <scheme val="minor"/>
      </rPr>
      <t xml:space="preserve">will make the necessary calculations for making the WSs from the RSs entered in </t>
    </r>
    <r>
      <rPr>
        <b/>
        <sz val="11"/>
        <color theme="1"/>
        <rFont val="Calibri"/>
        <family val="2"/>
        <scheme val="minor"/>
      </rPr>
      <t>Step 1</t>
    </r>
    <r>
      <rPr>
        <sz val="11"/>
        <color theme="1"/>
        <rFont val="Calibri"/>
        <family val="2"/>
        <scheme val="minor"/>
      </rPr>
      <t xml:space="preserve">. First, enter the WS concentrations that were selected in the cells next to </t>
    </r>
    <r>
      <rPr>
        <b/>
        <sz val="11"/>
        <color theme="1"/>
        <rFont val="Calibri"/>
        <family val="2"/>
        <scheme val="minor"/>
      </rPr>
      <t>Working Solution #1 Conc.</t>
    </r>
    <r>
      <rPr>
        <sz val="11"/>
        <color theme="1"/>
        <rFont val="Calibri"/>
        <family val="2"/>
        <scheme val="minor"/>
      </rPr>
      <t xml:space="preserve"> and if a second WS concentration was entered in </t>
    </r>
    <r>
      <rPr>
        <b/>
        <sz val="11"/>
        <color theme="1"/>
        <rFont val="Calibri"/>
        <family val="2"/>
        <scheme val="minor"/>
      </rPr>
      <t>Step 3,</t>
    </r>
    <r>
      <rPr>
        <sz val="11"/>
        <color theme="1"/>
        <rFont val="Calibri"/>
        <family val="2"/>
        <scheme val="minor"/>
      </rPr>
      <t xml:space="preserve"> enter that value in the cell next to </t>
    </r>
    <r>
      <rPr>
        <b/>
        <sz val="11"/>
        <color theme="1"/>
        <rFont val="Calibri"/>
        <family val="2"/>
        <scheme val="minor"/>
      </rPr>
      <t xml:space="preserve">Working Solution #2 Conc. </t>
    </r>
    <r>
      <rPr>
        <sz val="11"/>
        <color theme="1"/>
        <rFont val="Calibri"/>
        <family val="2"/>
        <scheme val="minor"/>
      </rPr>
      <t xml:space="preserve">After the appropriate concentrations have been entered for </t>
    </r>
    <r>
      <rPr>
        <b/>
        <sz val="11"/>
        <color theme="1"/>
        <rFont val="Calibri"/>
        <family val="2"/>
        <scheme val="minor"/>
      </rPr>
      <t xml:space="preserve">WS #1 </t>
    </r>
    <r>
      <rPr>
        <sz val="11"/>
        <color theme="1"/>
        <rFont val="Calibri"/>
        <family val="2"/>
        <scheme val="minor"/>
      </rPr>
      <t>and</t>
    </r>
    <r>
      <rPr>
        <b/>
        <sz val="11"/>
        <color theme="1"/>
        <rFont val="Calibri"/>
        <family val="2"/>
        <scheme val="minor"/>
      </rPr>
      <t xml:space="preserve"> WS #2</t>
    </r>
    <r>
      <rPr>
        <sz val="11"/>
        <color theme="1"/>
        <rFont val="Calibri"/>
        <family val="2"/>
        <scheme val="minor"/>
      </rPr>
      <t xml:space="preserve">, enter the </t>
    </r>
    <r>
      <rPr>
        <b/>
        <sz val="11"/>
        <color theme="1"/>
        <rFont val="Calibri"/>
        <family val="2"/>
        <scheme val="minor"/>
      </rPr>
      <t>Total Volume of WS #</t>
    </r>
    <r>
      <rPr>
        <sz val="11"/>
        <color theme="1"/>
        <rFont val="Calibri"/>
        <family val="2"/>
        <scheme val="minor"/>
      </rPr>
      <t>1</t>
    </r>
    <r>
      <rPr>
        <b/>
        <sz val="11"/>
        <color theme="1"/>
        <rFont val="Calibri"/>
        <family val="2"/>
        <scheme val="minor"/>
      </rPr>
      <t xml:space="preserve"> and</t>
    </r>
    <r>
      <rPr>
        <sz val="11"/>
        <color theme="1"/>
        <rFont val="Calibri"/>
        <family val="2"/>
        <scheme val="minor"/>
      </rPr>
      <t xml:space="preserve"> </t>
    </r>
    <r>
      <rPr>
        <b/>
        <sz val="11"/>
        <color theme="1"/>
        <rFont val="Calibri"/>
        <family val="2"/>
        <scheme val="minor"/>
      </rPr>
      <t xml:space="preserve">WS #2 </t>
    </r>
    <r>
      <rPr>
        <sz val="11"/>
        <color theme="1"/>
        <rFont val="Calibri"/>
        <family val="2"/>
        <scheme val="minor"/>
      </rPr>
      <t>in cells</t>
    </r>
    <r>
      <rPr>
        <b/>
        <sz val="11"/>
        <color theme="1"/>
        <rFont val="Calibri"/>
        <family val="2"/>
        <scheme val="minor"/>
      </rPr>
      <t xml:space="preserve"> B78</t>
    </r>
    <r>
      <rPr>
        <sz val="11"/>
        <color theme="1"/>
        <rFont val="Calibri"/>
        <family val="2"/>
        <scheme val="minor"/>
      </rPr>
      <t xml:space="preserve"> and </t>
    </r>
    <r>
      <rPr>
        <b/>
        <sz val="11"/>
        <color theme="1"/>
        <rFont val="Calibri"/>
        <family val="2"/>
        <scheme val="minor"/>
      </rPr>
      <t>B92</t>
    </r>
    <r>
      <rPr>
        <sz val="11"/>
        <color theme="1"/>
        <rFont val="Calibri"/>
        <family val="2"/>
        <scheme val="minor"/>
      </rPr>
      <t xml:space="preserve">. These entered values will be used to calculate the </t>
    </r>
    <r>
      <rPr>
        <b/>
        <sz val="11"/>
        <color theme="1"/>
        <rFont val="Calibri"/>
        <family val="2"/>
        <scheme val="minor"/>
      </rPr>
      <t>RS Vol.</t>
    </r>
    <r>
      <rPr>
        <sz val="11"/>
        <color theme="1"/>
        <rFont val="Calibri"/>
        <family val="2"/>
        <scheme val="minor"/>
      </rPr>
      <t xml:space="preserve"> and also calculate the </t>
    </r>
    <r>
      <rPr>
        <b/>
        <sz val="11"/>
        <color theme="1"/>
        <rFont val="Calibri"/>
        <family val="2"/>
        <scheme val="minor"/>
      </rPr>
      <t xml:space="preserve">Diluent Volume </t>
    </r>
    <r>
      <rPr>
        <sz val="11"/>
        <color theme="1"/>
        <rFont val="Calibri"/>
        <family val="2"/>
        <scheme val="minor"/>
      </rPr>
      <t xml:space="preserve">solvent needed to achieve the WS concentrations. Once </t>
    </r>
    <r>
      <rPr>
        <b/>
        <sz val="11"/>
        <color theme="1"/>
        <rFont val="Calibri"/>
        <family val="2"/>
        <scheme val="minor"/>
      </rPr>
      <t>Step 4</t>
    </r>
    <r>
      <rPr>
        <sz val="11"/>
        <color theme="1"/>
        <rFont val="Calibri"/>
        <family val="2"/>
        <scheme val="minor"/>
      </rPr>
      <t xml:space="preserve"> is complete, you can move on to the </t>
    </r>
    <r>
      <rPr>
        <b/>
        <sz val="11"/>
        <color theme="1"/>
        <rFont val="Calibri"/>
        <family val="2"/>
        <scheme val="minor"/>
      </rPr>
      <t xml:space="preserve">Internal Standards Calculator </t>
    </r>
    <r>
      <rPr>
        <sz val="11"/>
        <color theme="1"/>
        <rFont val="Calibri"/>
        <family val="2"/>
        <scheme val="minor"/>
      </rPr>
      <t xml:space="preserve">tab if an ISTD is being used or proceed to the </t>
    </r>
    <r>
      <rPr>
        <b/>
        <sz val="11"/>
        <color theme="1"/>
        <rFont val="Calibri"/>
        <family val="2"/>
        <scheme val="minor"/>
      </rPr>
      <t xml:space="preserve">Printable Sheet </t>
    </r>
    <r>
      <rPr>
        <sz val="11"/>
        <color theme="1"/>
        <rFont val="Calibri"/>
        <family val="2"/>
        <scheme val="minor"/>
      </rPr>
      <t xml:space="preserve">tab. To check concentrations of analytes in RSs of varying concentration, the </t>
    </r>
    <r>
      <rPr>
        <b/>
        <sz val="11"/>
        <color theme="1"/>
        <rFont val="Calibri"/>
        <family val="2"/>
        <scheme val="minor"/>
      </rPr>
      <t xml:space="preserve">Quick Check Calculator </t>
    </r>
    <r>
      <rPr>
        <sz val="11"/>
        <color theme="1"/>
        <rFont val="Calibri"/>
        <family val="2"/>
        <scheme val="minor"/>
      </rPr>
      <t>can be used (located below).</t>
    </r>
  </si>
  <si>
    <t>ISTD WS Vol.</t>
  </si>
  <si>
    <t>ISTD Vol.</t>
  </si>
  <si>
    <t>ISTD WS Conc.</t>
  </si>
  <si>
    <r>
      <t xml:space="preserve">Step 4. </t>
    </r>
    <r>
      <rPr>
        <sz val="11"/>
        <color theme="1"/>
        <rFont val="Calibri"/>
        <family val="2"/>
        <scheme val="minor"/>
      </rPr>
      <t xml:space="preserve">Once </t>
    </r>
    <r>
      <rPr>
        <b/>
        <sz val="11"/>
        <color theme="1"/>
        <rFont val="Calibri"/>
        <family val="2"/>
        <scheme val="minor"/>
      </rPr>
      <t xml:space="preserve">Step 3 </t>
    </r>
    <r>
      <rPr>
        <sz val="11"/>
        <color theme="1"/>
        <rFont val="Calibri"/>
        <family val="2"/>
        <scheme val="minor"/>
      </rPr>
      <t xml:space="preserve">is completed, the </t>
    </r>
    <r>
      <rPr>
        <b/>
        <sz val="11"/>
        <color theme="1"/>
        <rFont val="Calibri"/>
        <family val="2"/>
        <scheme val="minor"/>
      </rPr>
      <t xml:space="preserve">ISTD Working Solutions </t>
    </r>
    <r>
      <rPr>
        <sz val="11"/>
        <color theme="1"/>
        <rFont val="Calibri"/>
        <family val="2"/>
        <scheme val="minor"/>
      </rPr>
      <t xml:space="preserve">will be calculated using the information from </t>
    </r>
    <r>
      <rPr>
        <b/>
        <sz val="11"/>
        <color theme="1"/>
        <rFont val="Calibri"/>
        <family val="2"/>
        <scheme val="minor"/>
      </rPr>
      <t>Step 3. Step 4</t>
    </r>
    <r>
      <rPr>
        <sz val="11"/>
        <color theme="1"/>
        <rFont val="Calibri"/>
        <family val="2"/>
        <scheme val="minor"/>
      </rPr>
      <t xml:space="preserve"> will take the information from </t>
    </r>
    <r>
      <rPr>
        <b/>
        <sz val="11"/>
        <color theme="1"/>
        <rFont val="Calibri"/>
        <family val="2"/>
        <scheme val="minor"/>
      </rPr>
      <t>Step 3</t>
    </r>
    <r>
      <rPr>
        <sz val="11"/>
        <color theme="1"/>
        <rFont val="Calibri"/>
        <family val="2"/>
        <scheme val="minor"/>
      </rPr>
      <t xml:space="preserve"> and use it to make a single WS for all ISTDs. The only information that needs to be added in this section is the </t>
    </r>
    <r>
      <rPr>
        <b/>
        <sz val="11"/>
        <color theme="1"/>
        <rFont val="Calibri"/>
        <family val="2"/>
        <scheme val="minor"/>
      </rPr>
      <t xml:space="preserve">Total Volume of ISTD WS (mL) </t>
    </r>
    <r>
      <rPr>
        <sz val="11"/>
        <color theme="1"/>
        <rFont val="Calibri"/>
        <family val="2"/>
        <scheme val="minor"/>
      </rPr>
      <t>in cell B70.</t>
    </r>
  </si>
  <si>
    <t>Sample Vol.</t>
  </si>
  <si>
    <r>
      <rPr>
        <b/>
        <sz val="11"/>
        <color theme="1"/>
        <rFont val="Calibri"/>
        <family val="2"/>
        <scheme val="minor"/>
      </rPr>
      <t xml:space="preserve">Step 3. </t>
    </r>
    <r>
      <rPr>
        <sz val="11"/>
        <color theme="1"/>
        <rFont val="Calibri"/>
        <family val="2"/>
        <scheme val="minor"/>
      </rPr>
      <t xml:space="preserve">The </t>
    </r>
    <r>
      <rPr>
        <b/>
        <sz val="11"/>
        <color theme="1"/>
        <rFont val="Calibri"/>
        <family val="2"/>
        <scheme val="minor"/>
      </rPr>
      <t xml:space="preserve">ISTD Final Concentration Calculations </t>
    </r>
    <r>
      <rPr>
        <sz val="11"/>
        <color theme="1"/>
        <rFont val="Calibri"/>
        <family val="2"/>
        <scheme val="minor"/>
      </rPr>
      <t xml:space="preserve">section calculates the concentrations of the </t>
    </r>
    <r>
      <rPr>
        <b/>
        <sz val="11"/>
        <color theme="1"/>
        <rFont val="Calibri"/>
        <family val="2"/>
        <scheme val="minor"/>
      </rPr>
      <t xml:space="preserve">ISTD Working Solutions (WS) </t>
    </r>
    <r>
      <rPr>
        <sz val="11"/>
        <color theme="1"/>
        <rFont val="Calibri"/>
        <family val="2"/>
        <scheme val="minor"/>
      </rPr>
      <t xml:space="preserve">for a final </t>
    </r>
    <r>
      <rPr>
        <b/>
        <sz val="11"/>
        <color theme="1"/>
        <rFont val="Calibri"/>
        <family val="2"/>
        <scheme val="minor"/>
      </rPr>
      <t>Sample Vol.</t>
    </r>
    <r>
      <rPr>
        <sz val="11"/>
        <color theme="1"/>
        <rFont val="Calibri"/>
        <family val="2"/>
        <scheme val="minor"/>
      </rPr>
      <t xml:space="preserve">, which should be set to the amount of sample volume that you add to your autosampler vial. It is recommended that the </t>
    </r>
    <r>
      <rPr>
        <b/>
        <sz val="11"/>
        <color theme="1"/>
        <rFont val="Calibri"/>
        <family val="2"/>
        <scheme val="minor"/>
      </rPr>
      <t>ISTD WS Vol.</t>
    </r>
    <r>
      <rPr>
        <sz val="11"/>
        <color theme="1"/>
        <rFont val="Calibri"/>
        <family val="2"/>
        <scheme val="minor"/>
      </rPr>
      <t xml:space="preserve"> is a  small volume, like 10 µL, so that this added volume will not impact the final concentration of target analytes in the calibration and actual samples. The </t>
    </r>
    <r>
      <rPr>
        <b/>
        <sz val="11"/>
        <color theme="1"/>
        <rFont val="Calibri"/>
        <family val="2"/>
        <scheme val="minor"/>
      </rPr>
      <t xml:space="preserve">ISTD WS Conc. </t>
    </r>
    <r>
      <rPr>
        <sz val="11"/>
        <color theme="1"/>
        <rFont val="Calibri"/>
        <family val="2"/>
        <scheme val="minor"/>
      </rPr>
      <t xml:space="preserve">will be calculated based off of the values entered for </t>
    </r>
    <r>
      <rPr>
        <b/>
        <sz val="11"/>
        <color theme="1"/>
        <rFont val="Calibri"/>
        <family val="2"/>
        <scheme val="minor"/>
      </rPr>
      <t xml:space="preserve">Sample Vol. </t>
    </r>
    <r>
      <rPr>
        <sz val="11"/>
        <color theme="1"/>
        <rFont val="Calibri"/>
        <family val="2"/>
        <scheme val="minor"/>
      </rPr>
      <t xml:space="preserve">and </t>
    </r>
    <r>
      <rPr>
        <b/>
        <sz val="11"/>
        <color theme="1"/>
        <rFont val="Calibri"/>
        <family val="2"/>
        <scheme val="minor"/>
      </rPr>
      <t xml:space="preserve">ISTD WS Vol. </t>
    </r>
    <r>
      <rPr>
        <sz val="11"/>
        <color theme="1"/>
        <rFont val="Calibri"/>
        <family val="2"/>
        <scheme val="minor"/>
      </rPr>
      <t xml:space="preserve">The </t>
    </r>
    <r>
      <rPr>
        <b/>
        <sz val="11"/>
        <color theme="1"/>
        <rFont val="Calibri"/>
        <family val="2"/>
        <scheme val="minor"/>
      </rPr>
      <t xml:space="preserve">ISTD Conc. </t>
    </r>
    <r>
      <rPr>
        <sz val="11"/>
        <color theme="1"/>
        <rFont val="Calibri"/>
        <family val="2"/>
        <scheme val="minor"/>
      </rPr>
      <t xml:space="preserve">is pulled from </t>
    </r>
    <r>
      <rPr>
        <b/>
        <sz val="11"/>
        <color theme="1"/>
        <rFont val="Calibri"/>
        <family val="2"/>
        <scheme val="minor"/>
      </rPr>
      <t xml:space="preserve">Step 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</si>
</sst>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4" x14ac:knownFonts="1">
    <font>
      <sz val="11"/>
      <color theme="1"/>
      <name val="Calibri"/>
      <family val="2"/>
      <scheme val="minor"/>
    </font>
    <font>
      <b/>
      <sz val="11"/>
      <color theme="1"/>
      <name val="Calibri"/>
      <family val="2"/>
      <scheme val="minor"/>
    </font>
    <font>
      <b/>
      <sz val="24"/>
      <color rgb="FFFF0000"/>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s>
  <borders count="1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ck">
        <color auto="1"/>
      </top>
      <bottom/>
      <diagonal/>
    </border>
    <border>
      <left/>
      <right/>
      <top/>
      <bottom style="thick">
        <color auto="1"/>
      </bottom>
      <diagonal/>
    </border>
  </borders>
  <cellStyleXfs count="1">
    <xf numFmtId="0" fontId="0" fillId="0" borderId="0"/>
  </cellStyleXfs>
  <cellXfs count="191">
    <xf numFmtId="0" fontId="0" fillId="0" borderId="0" xfId="0"/>
    <xf numFmtId="0" fontId="0" fillId="2" borderId="0" xfId="0" applyFill="1"/>
    <xf numFmtId="0" fontId="1" fillId="2" borderId="0" xfId="0" applyFont="1" applyFill="1"/>
    <xf numFmtId="0" fontId="0" fillId="2" borderId="1" xfId="0" applyFill="1" applyBorder="1"/>
    <xf numFmtId="0" fontId="0" fillId="2" borderId="2" xfId="0" applyFill="1" applyBorder="1"/>
    <xf numFmtId="0" fontId="0" fillId="2" borderId="4" xfId="0" applyFill="1" applyBorder="1"/>
    <xf numFmtId="0" fontId="0" fillId="2" borderId="5" xfId="0" applyFill="1" applyBorder="1"/>
    <xf numFmtId="0" fontId="1" fillId="2" borderId="6" xfId="0" applyFont="1" applyFill="1" applyBorder="1" applyAlignment="1">
      <alignment horizontal="center"/>
    </xf>
    <xf numFmtId="0" fontId="1" fillId="2" borderId="7" xfId="0" applyFont="1" applyFill="1" applyBorder="1" applyAlignment="1">
      <alignment horizontal="center"/>
    </xf>
    <xf numFmtId="0" fontId="0" fillId="2" borderId="0" xfId="0" applyFill="1" applyAlignment="1">
      <alignment horizontal="center"/>
    </xf>
    <xf numFmtId="0" fontId="1" fillId="2" borderId="9" xfId="0" applyFont="1" applyFill="1" applyBorder="1" applyAlignment="1">
      <alignment horizontal="center"/>
    </xf>
    <xf numFmtId="0" fontId="1" fillId="2" borderId="11" xfId="0" applyFont="1" applyFill="1" applyBorder="1" applyAlignment="1">
      <alignment horizontal="center"/>
    </xf>
    <xf numFmtId="0" fontId="0" fillId="2" borderId="1" xfId="0" applyFill="1" applyBorder="1" applyAlignment="1">
      <alignment horizontal="center"/>
    </xf>
    <xf numFmtId="0" fontId="1" fillId="2" borderId="0" xfId="0" applyFont="1" applyFill="1" applyAlignment="1">
      <alignment horizontal="center"/>
    </xf>
    <xf numFmtId="0" fontId="1" fillId="2" borderId="12" xfId="0" applyFont="1"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0" fillId="2" borderId="12" xfId="0" applyFill="1" applyBorder="1"/>
    <xf numFmtId="0" fontId="0" fillId="2" borderId="13" xfId="0" applyFill="1" applyBorder="1"/>
    <xf numFmtId="0" fontId="0" fillId="2" borderId="14" xfId="0" applyFill="1" applyBorder="1"/>
    <xf numFmtId="0" fontId="0" fillId="2" borderId="9" xfId="0" applyFill="1" applyBorder="1"/>
    <xf numFmtId="0" fontId="0" fillId="2" borderId="10" xfId="0" applyFill="1" applyBorder="1"/>
    <xf numFmtId="0" fontId="0" fillId="2" borderId="11" xfId="0" applyFill="1" applyBorder="1"/>
    <xf numFmtId="0" fontId="1" fillId="2" borderId="8" xfId="0" applyFont="1" applyFill="1" applyBorder="1" applyAlignment="1">
      <alignment horizontal="center"/>
    </xf>
    <xf numFmtId="0" fontId="0" fillId="5" borderId="2" xfId="0" applyFill="1" applyBorder="1" applyAlignment="1">
      <alignment horizontal="center"/>
    </xf>
    <xf numFmtId="0" fontId="0" fillId="5" borderId="5" xfId="0" applyFill="1" applyBorder="1" applyAlignment="1">
      <alignment horizontal="center"/>
    </xf>
    <xf numFmtId="0" fontId="0" fillId="5" borderId="12" xfId="0"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2" borderId="0" xfId="0" applyFill="1" applyAlignment="1">
      <alignment vertical="center"/>
    </xf>
    <xf numFmtId="0" fontId="1" fillId="2" borderId="0" xfId="0" applyFont="1" applyFill="1" applyAlignment="1">
      <alignment vertical="center"/>
    </xf>
    <xf numFmtId="0" fontId="1" fillId="2" borderId="2" xfId="0" applyFont="1" applyFill="1" applyBorder="1" applyAlignment="1">
      <alignment vertical="center"/>
    </xf>
    <xf numFmtId="0" fontId="0" fillId="2" borderId="2" xfId="0" applyFill="1" applyBorder="1" applyAlignment="1">
      <alignment vertical="center"/>
    </xf>
    <xf numFmtId="0" fontId="1" fillId="2" borderId="4" xfId="0" applyFont="1" applyFill="1" applyBorder="1" applyAlignment="1">
      <alignment vertical="center"/>
    </xf>
    <xf numFmtId="0" fontId="0" fillId="2" borderId="4" xfId="0"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0" fillId="2" borderId="7" xfId="0" applyFill="1" applyBorder="1" applyAlignment="1">
      <alignment vertical="center"/>
    </xf>
    <xf numFmtId="0" fontId="1" fillId="2" borderId="4" xfId="0" applyFont="1" applyFill="1" applyBorder="1" applyAlignment="1">
      <alignment horizontal="left" vertical="center"/>
    </xf>
    <xf numFmtId="0" fontId="0" fillId="2" borderId="5" xfId="0" applyFill="1" applyBorder="1" applyAlignment="1">
      <alignment vertical="center"/>
    </xf>
    <xf numFmtId="0" fontId="1" fillId="2" borderId="7" xfId="0" applyFont="1" applyFill="1" applyBorder="1" applyAlignment="1">
      <alignment horizontal="left" vertical="center"/>
    </xf>
    <xf numFmtId="0" fontId="0" fillId="2" borderId="8" xfId="0" applyFill="1" applyBorder="1" applyAlignment="1">
      <alignment vertical="center"/>
    </xf>
    <xf numFmtId="0" fontId="1" fillId="2" borderId="6" xfId="0" applyFont="1" applyFill="1" applyBorder="1" applyAlignment="1">
      <alignment vertical="center"/>
    </xf>
    <xf numFmtId="0" fontId="1" fillId="2" borderId="1" xfId="0" applyFont="1" applyFill="1" applyBorder="1" applyAlignment="1">
      <alignment horizontal="left" vertical="center"/>
    </xf>
    <xf numFmtId="0" fontId="1" fillId="2" borderId="3" xfId="0" applyFont="1" applyFill="1" applyBorder="1" applyAlignment="1">
      <alignment horizontal="left" vertical="center"/>
    </xf>
    <xf numFmtId="0" fontId="1" fillId="2" borderId="9" xfId="0" applyFont="1" applyFill="1" applyBorder="1" applyAlignment="1">
      <alignment horizontal="left" vertical="center"/>
    </xf>
    <xf numFmtId="0" fontId="0" fillId="2" borderId="10" xfId="0" applyFill="1" applyBorder="1" applyAlignment="1">
      <alignment vertical="center"/>
    </xf>
    <xf numFmtId="0" fontId="0" fillId="2" borderId="11" xfId="0" applyFill="1" applyBorder="1" applyAlignment="1">
      <alignment vertical="center"/>
    </xf>
    <xf numFmtId="0" fontId="1" fillId="2" borderId="6" xfId="0" applyFont="1" applyFill="1" applyBorder="1" applyAlignment="1">
      <alignment horizontal="left" vertical="center"/>
    </xf>
    <xf numFmtId="0" fontId="0" fillId="2" borderId="0" xfId="0" applyFill="1" applyAlignment="1">
      <alignment vertical="top" wrapText="1"/>
    </xf>
    <xf numFmtId="0" fontId="0" fillId="2" borderId="0" xfId="0" applyFill="1" applyAlignment="1">
      <alignment horizontal="left" vertical="top" wrapText="1"/>
    </xf>
    <xf numFmtId="0" fontId="1" fillId="2" borderId="9" xfId="0" applyFont="1" applyFill="1" applyBorder="1"/>
    <xf numFmtId="0" fontId="1" fillId="2" borderId="1" xfId="0" applyFont="1" applyFill="1" applyBorder="1"/>
    <xf numFmtId="0" fontId="1" fillId="2" borderId="3" xfId="0" applyFont="1" applyFill="1" applyBorder="1"/>
    <xf numFmtId="0" fontId="0" fillId="5" borderId="4" xfId="0" applyFill="1" applyBorder="1"/>
    <xf numFmtId="0" fontId="0" fillId="6" borderId="10" xfId="0" applyFill="1" applyBorder="1"/>
    <xf numFmtId="0" fontId="1" fillId="2" borderId="11" xfId="0" applyFont="1" applyFill="1" applyBorder="1"/>
    <xf numFmtId="0" fontId="1" fillId="2" borderId="2" xfId="0" applyFont="1" applyFill="1" applyBorder="1"/>
    <xf numFmtId="0" fontId="1" fillId="2" borderId="5" xfId="0" applyFont="1" applyFill="1" applyBorder="1"/>
    <xf numFmtId="0" fontId="1" fillId="5" borderId="9" xfId="0" applyFont="1" applyFill="1" applyBorder="1"/>
    <xf numFmtId="0" fontId="2" fillId="2" borderId="16" xfId="0" applyFont="1" applyFill="1" applyBorder="1"/>
    <xf numFmtId="0" fontId="0" fillId="2" borderId="16" xfId="0" applyFill="1" applyBorder="1"/>
    <xf numFmtId="0" fontId="2" fillId="2" borderId="0" xfId="0" applyFont="1" applyFill="1"/>
    <xf numFmtId="0" fontId="2" fillId="2" borderId="16" xfId="0" applyFont="1" applyFill="1" applyBorder="1" applyAlignment="1">
      <alignment vertical="center"/>
    </xf>
    <xf numFmtId="0" fontId="0" fillId="2" borderId="16" xfId="0" applyFill="1" applyBorder="1" applyAlignment="1">
      <alignment vertical="center"/>
    </xf>
    <xf numFmtId="0" fontId="2" fillId="2" borderId="0" xfId="0" applyFont="1" applyFill="1" applyAlignment="1">
      <alignment vertical="center"/>
    </xf>
    <xf numFmtId="0" fontId="0" fillId="2" borderId="17" xfId="0" applyFill="1" applyBorder="1"/>
    <xf numFmtId="0" fontId="0" fillId="2" borderId="9" xfId="0" applyFill="1" applyBorder="1" applyAlignment="1">
      <alignment vertical="center"/>
    </xf>
    <xf numFmtId="0" fontId="1" fillId="5" borderId="0" xfId="0" applyFont="1" applyFill="1" applyAlignment="1">
      <alignment vertical="center"/>
    </xf>
    <xf numFmtId="0" fontId="0" fillId="2" borderId="3" xfId="0" applyFill="1" applyBorder="1" applyAlignment="1">
      <alignment vertical="center"/>
    </xf>
    <xf numFmtId="0" fontId="1" fillId="2" borderId="15" xfId="0" applyFont="1" applyFill="1" applyBorder="1" applyAlignment="1">
      <alignment horizontal="center"/>
    </xf>
    <xf numFmtId="0" fontId="0" fillId="2" borderId="3" xfId="0" applyFill="1" applyBorder="1"/>
    <xf numFmtId="0" fontId="0" fillId="2" borderId="11" xfId="0" applyFill="1" applyBorder="1" applyAlignment="1">
      <alignment horizontal="center"/>
    </xf>
    <xf numFmtId="0" fontId="0" fillId="2" borderId="2" xfId="0" applyFill="1" applyBorder="1" applyAlignment="1">
      <alignment horizontal="center"/>
    </xf>
    <xf numFmtId="0" fontId="0" fillId="2" borderId="5" xfId="0" applyFill="1" applyBorder="1" applyAlignment="1">
      <alignment horizontal="center"/>
    </xf>
    <xf numFmtId="0" fontId="1" fillId="2" borderId="0" xfId="0" applyFont="1" applyFill="1" applyAlignment="1">
      <alignment horizontal="left" vertical="center"/>
    </xf>
    <xf numFmtId="0" fontId="1" fillId="6" borderId="13" xfId="0" applyFont="1" applyFill="1" applyBorder="1" applyAlignment="1">
      <alignment horizontal="center"/>
    </xf>
    <xf numFmtId="0" fontId="0" fillId="5" borderId="11" xfId="0" applyFill="1" applyBorder="1"/>
    <xf numFmtId="0" fontId="1" fillId="2" borderId="6" xfId="0" applyFont="1" applyFill="1" applyBorder="1"/>
    <xf numFmtId="0" fontId="1" fillId="3" borderId="3" xfId="0" applyFont="1" applyFill="1" applyBorder="1"/>
    <xf numFmtId="0" fontId="1" fillId="3" borderId="1" xfId="0" applyFont="1" applyFill="1" applyBorder="1"/>
    <xf numFmtId="0" fontId="0" fillId="3" borderId="1" xfId="0" applyFill="1" applyBorder="1" applyAlignment="1">
      <alignment horizontal="center"/>
    </xf>
    <xf numFmtId="0" fontId="0" fillId="3" borderId="0" xfId="0" applyFill="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xf>
    <xf numFmtId="0" fontId="0" fillId="2" borderId="16" xfId="0" applyFill="1" applyBorder="1" applyAlignment="1">
      <alignment horizontal="center"/>
    </xf>
    <xf numFmtId="0" fontId="1" fillId="5" borderId="9" xfId="0" applyFont="1" applyFill="1" applyBorder="1" applyAlignment="1">
      <alignment horizontal="right"/>
    </xf>
    <xf numFmtId="0" fontId="1" fillId="2" borderId="1" xfId="0" applyFont="1" applyFill="1" applyBorder="1" applyAlignment="1">
      <alignment horizontal="right"/>
    </xf>
    <xf numFmtId="0" fontId="1" fillId="2" borderId="3" xfId="0" applyFont="1" applyFill="1" applyBorder="1" applyAlignment="1">
      <alignment horizontal="right"/>
    </xf>
    <xf numFmtId="0" fontId="1" fillId="2" borderId="11" xfId="0" applyFont="1" applyFill="1" applyBorder="1" applyAlignment="1">
      <alignment horizontal="left"/>
    </xf>
    <xf numFmtId="0" fontId="1" fillId="2" borderId="2" xfId="0" applyFont="1" applyFill="1" applyBorder="1" applyAlignment="1">
      <alignment horizontal="left"/>
    </xf>
    <xf numFmtId="0" fontId="1" fillId="2" borderId="5" xfId="0" applyFont="1" applyFill="1" applyBorder="1" applyAlignment="1">
      <alignment horizontal="left"/>
    </xf>
    <xf numFmtId="0" fontId="1" fillId="2" borderId="1" xfId="0" applyFont="1" applyFill="1" applyBorder="1" applyAlignment="1">
      <alignment horizontal="center"/>
    </xf>
    <xf numFmtId="0" fontId="1" fillId="2" borderId="3" xfId="0" applyFont="1" applyFill="1" applyBorder="1" applyAlignment="1">
      <alignment horizontal="center"/>
    </xf>
    <xf numFmtId="0" fontId="0" fillId="0" borderId="0" xfId="0" applyAlignment="1">
      <alignment horizontal="center"/>
    </xf>
    <xf numFmtId="0" fontId="0" fillId="2" borderId="6" xfId="0" applyFill="1" applyBorder="1"/>
    <xf numFmtId="0" fontId="1" fillId="3" borderId="15" xfId="0" applyFont="1" applyFill="1" applyBorder="1" applyAlignment="1">
      <alignment horizontal="center"/>
    </xf>
    <xf numFmtId="0" fontId="1" fillId="3" borderId="8" xfId="0" applyFont="1" applyFill="1" applyBorder="1" applyAlignment="1">
      <alignment horizontal="center"/>
    </xf>
    <xf numFmtId="0" fontId="0" fillId="3" borderId="13" xfId="0" applyFill="1" applyBorder="1" applyAlignment="1">
      <alignment horizontal="center"/>
    </xf>
    <xf numFmtId="0" fontId="1" fillId="3" borderId="9" xfId="0" applyFont="1" applyFill="1" applyBorder="1" applyAlignment="1">
      <alignment horizontal="left"/>
    </xf>
    <xf numFmtId="0" fontId="0" fillId="3" borderId="10" xfId="0" applyFill="1" applyBorder="1" applyAlignment="1">
      <alignment horizontal="center"/>
    </xf>
    <xf numFmtId="0" fontId="0" fillId="3" borderId="11" xfId="0" applyFill="1" applyBorder="1" applyAlignment="1">
      <alignment horizontal="center"/>
    </xf>
    <xf numFmtId="0" fontId="0" fillId="3" borderId="5" xfId="0" applyFill="1" applyBorder="1" applyAlignment="1">
      <alignment horizontal="center"/>
    </xf>
    <xf numFmtId="0" fontId="0" fillId="4" borderId="2" xfId="0" applyFill="1" applyBorder="1" applyAlignment="1">
      <alignment vertical="center"/>
    </xf>
    <xf numFmtId="0" fontId="2" fillId="2" borderId="0" xfId="0" applyFont="1" applyFill="1" applyAlignment="1">
      <alignment horizontal="left" vertical="center"/>
    </xf>
    <xf numFmtId="0" fontId="0" fillId="5" borderId="12" xfId="0" applyFill="1" applyBorder="1"/>
    <xf numFmtId="0" fontId="0" fillId="5" borderId="13" xfId="0" applyFill="1" applyBorder="1"/>
    <xf numFmtId="0" fontId="0" fillId="5" borderId="14" xfId="0" applyFill="1" applyBorder="1"/>
    <xf numFmtId="0" fontId="0" fillId="5" borderId="0" xfId="0" applyFill="1" applyAlignment="1">
      <alignment vertical="center"/>
    </xf>
    <xf numFmtId="0" fontId="1" fillId="2" borderId="0" xfId="0" applyFont="1" applyFill="1" applyAlignment="1">
      <alignment vertical="top" wrapText="1"/>
    </xf>
    <xf numFmtId="0" fontId="0" fillId="4" borderId="4" xfId="0" applyFill="1" applyBorder="1" applyAlignment="1">
      <alignment vertical="center"/>
    </xf>
    <xf numFmtId="0" fontId="0" fillId="6" borderId="0" xfId="0" applyFill="1" applyAlignment="1">
      <alignment vertical="center"/>
    </xf>
    <xf numFmtId="0" fontId="0" fillId="4" borderId="0" xfId="0" applyFill="1" applyAlignment="1">
      <alignment vertical="center"/>
    </xf>
    <xf numFmtId="1" fontId="0" fillId="6" borderId="0" xfId="0" applyNumberFormat="1" applyFill="1" applyAlignment="1">
      <alignment vertical="center"/>
    </xf>
    <xf numFmtId="0" fontId="0" fillId="4" borderId="5" xfId="0" applyFill="1" applyBorder="1" applyAlignment="1">
      <alignment vertical="center"/>
    </xf>
    <xf numFmtId="0" fontId="1" fillId="4" borderId="14" xfId="0" applyFont="1" applyFill="1" applyBorder="1" applyAlignment="1">
      <alignment horizontal="center"/>
    </xf>
    <xf numFmtId="0" fontId="0" fillId="6" borderId="10" xfId="0" applyFill="1" applyBorder="1" applyAlignment="1">
      <alignment vertical="center"/>
    </xf>
    <xf numFmtId="0" fontId="1" fillId="2" borderId="10" xfId="0" applyFont="1" applyFill="1" applyBorder="1" applyAlignment="1">
      <alignment horizontal="left" vertical="center"/>
    </xf>
    <xf numFmtId="0" fontId="1" fillId="5" borderId="13" xfId="0" applyFont="1" applyFill="1" applyBorder="1" applyAlignment="1">
      <alignment horizontal="center"/>
    </xf>
    <xf numFmtId="0" fontId="0" fillId="5" borderId="0" xfId="0" applyFill="1"/>
    <xf numFmtId="0" fontId="0" fillId="4" borderId="4" xfId="0" applyFill="1" applyBorder="1"/>
    <xf numFmtId="0" fontId="0" fillId="3" borderId="9" xfId="0" applyFill="1" applyBorder="1" applyAlignment="1">
      <alignment horizontal="center"/>
    </xf>
    <xf numFmtId="0" fontId="1" fillId="2" borderId="10" xfId="0" applyFont="1" applyFill="1" applyBorder="1" applyAlignment="1">
      <alignment vertical="center"/>
    </xf>
    <xf numFmtId="0" fontId="1" fillId="3" borderId="12" xfId="0" applyFont="1" applyFill="1" applyBorder="1" applyAlignment="1">
      <alignment horizontal="left"/>
    </xf>
    <xf numFmtId="0" fontId="1" fillId="2" borderId="13" xfId="0" applyFont="1" applyFill="1" applyBorder="1" applyAlignment="1">
      <alignment horizontal="left"/>
    </xf>
    <xf numFmtId="0" fontId="1" fillId="3" borderId="13" xfId="0" applyFont="1" applyFill="1" applyBorder="1" applyAlignment="1">
      <alignment horizontal="left"/>
    </xf>
    <xf numFmtId="0" fontId="1" fillId="2" borderId="14" xfId="0" applyFont="1" applyFill="1" applyBorder="1" applyAlignment="1">
      <alignment horizontal="left"/>
    </xf>
    <xf numFmtId="0" fontId="1" fillId="2" borderId="12" xfId="0" applyFont="1" applyFill="1" applyBorder="1" applyAlignment="1">
      <alignment horizontal="left"/>
    </xf>
    <xf numFmtId="0" fontId="1" fillId="2" borderId="14" xfId="0" applyFont="1" applyFill="1" applyBorder="1"/>
    <xf numFmtId="0" fontId="1" fillId="3" borderId="14" xfId="0" applyFont="1" applyFill="1" applyBorder="1" applyAlignment="1">
      <alignment horizontal="left"/>
    </xf>
    <xf numFmtId="164" fontId="0" fillId="4" borderId="4" xfId="0" applyNumberFormat="1" applyFill="1" applyBorder="1" applyAlignment="1">
      <alignment vertical="center"/>
    </xf>
    <xf numFmtId="2" fontId="0" fillId="4" borderId="4" xfId="0" applyNumberFormat="1" applyFill="1" applyBorder="1" applyAlignment="1">
      <alignment vertical="center"/>
    </xf>
    <xf numFmtId="164" fontId="0" fillId="3" borderId="11" xfId="0" applyNumberFormat="1" applyFill="1" applyBorder="1" applyAlignment="1">
      <alignment horizontal="center"/>
    </xf>
    <xf numFmtId="164" fontId="0" fillId="2" borderId="2" xfId="0" applyNumberFormat="1" applyFill="1" applyBorder="1" applyAlignment="1">
      <alignment horizontal="center"/>
    </xf>
    <xf numFmtId="164" fontId="0" fillId="3" borderId="2" xfId="0" applyNumberFormat="1" applyFill="1" applyBorder="1" applyAlignment="1">
      <alignment horizontal="center"/>
    </xf>
    <xf numFmtId="164" fontId="0" fillId="3" borderId="5" xfId="0" applyNumberFormat="1" applyFill="1" applyBorder="1" applyAlignment="1">
      <alignment horizontal="center"/>
    </xf>
    <xf numFmtId="0" fontId="1" fillId="2" borderId="1" xfId="0" applyFont="1" applyFill="1" applyBorder="1" applyAlignment="1">
      <alignment horizontal="left" vertical="top" wrapText="1"/>
    </xf>
    <xf numFmtId="0" fontId="1" fillId="2" borderId="0" xfId="0" applyFont="1" applyFill="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2" fillId="2" borderId="16" xfId="0" applyFont="1" applyFill="1" applyBorder="1" applyAlignment="1">
      <alignment horizontal="left" vertical="center"/>
    </xf>
    <xf numFmtId="0" fontId="2" fillId="2" borderId="0" xfId="0" applyFont="1" applyFill="1" applyAlignment="1">
      <alignment horizontal="left" vertical="center"/>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1" xfId="0" applyFill="1" applyBorder="1" applyAlignment="1">
      <alignment horizontal="left" vertical="top" wrapText="1"/>
    </xf>
    <xf numFmtId="0" fontId="0" fillId="2" borderId="0" xfId="0" applyFill="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2" fillId="2" borderId="16" xfId="0" applyFont="1" applyFill="1" applyBorder="1" applyAlignment="1">
      <alignment horizontal="left"/>
    </xf>
    <xf numFmtId="0" fontId="2" fillId="2" borderId="0" xfId="0" applyFont="1" applyFill="1" applyAlignment="1">
      <alignment horizontal="left"/>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6" xfId="0" applyFont="1" applyFill="1" applyBorder="1" applyAlignment="1">
      <alignment horizontal="left"/>
    </xf>
    <xf numFmtId="0" fontId="1" fillId="2" borderId="8" xfId="0" applyFont="1" applyFill="1" applyBorder="1" applyAlignment="1">
      <alignment horizontal="left"/>
    </xf>
    <xf numFmtId="0" fontId="1" fillId="2" borderId="6" xfId="0" applyFont="1"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1" fillId="2" borderId="9" xfId="0" applyFont="1" applyFill="1" applyBorder="1" applyAlignment="1">
      <alignment horizontal="center"/>
    </xf>
    <xf numFmtId="0" fontId="1" fillId="2" borderId="11" xfId="0" applyFont="1" applyFill="1" applyBorder="1" applyAlignment="1">
      <alignment horizontal="center"/>
    </xf>
    <xf numFmtId="0" fontId="1" fillId="3" borderId="3" xfId="0" applyFont="1" applyFill="1" applyBorder="1" applyAlignment="1">
      <alignment horizontal="center"/>
    </xf>
    <xf numFmtId="0" fontId="1" fillId="3" borderId="5" xfId="0" applyFont="1" applyFill="1" applyBorder="1" applyAlignment="1">
      <alignment horizontal="center"/>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xf>
    <xf numFmtId="0" fontId="0" fillId="3" borderId="2"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9" xfId="0" applyFill="1" applyBorder="1" applyAlignment="1">
      <alignment horizontal="center"/>
    </xf>
    <xf numFmtId="0" fontId="0" fillId="2" borderId="11" xfId="0" applyFill="1" applyBorder="1" applyAlignment="1">
      <alignment horizontal="center"/>
    </xf>
    <xf numFmtId="0" fontId="0" fillId="2" borderId="10" xfId="0" applyFill="1" applyBorder="1" applyAlignment="1">
      <alignment horizontal="center"/>
    </xf>
    <xf numFmtId="0" fontId="0" fillId="3" borderId="0" xfId="0" applyFill="1" applyAlignment="1">
      <alignment horizontal="center"/>
    </xf>
    <xf numFmtId="164" fontId="0" fillId="2" borderId="4" xfId="0" applyNumberFormat="1" applyFill="1" applyBorder="1" applyAlignment="1">
      <alignment horizontal="center"/>
    </xf>
    <xf numFmtId="164" fontId="0" fillId="2" borderId="5" xfId="0" applyNumberForma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38"/>
  <sheetViews>
    <sheetView tabSelected="1" zoomScale="60" zoomScaleNormal="60" workbookViewId="0">
      <selection activeCell="O135" sqref="O135"/>
    </sheetView>
  </sheetViews>
  <sheetFormatPr defaultRowHeight="14.4" x14ac:dyDescent="0.3"/>
  <cols>
    <col min="1" max="1" width="42.44140625" bestFit="1" customWidth="1"/>
    <col min="2" max="2" width="37.5546875" bestFit="1" customWidth="1"/>
    <col min="3" max="3" width="37.33203125" bestFit="1" customWidth="1"/>
    <col min="4" max="4" width="39.5546875" bestFit="1" customWidth="1"/>
    <col min="5" max="5" width="37.5546875" bestFit="1" customWidth="1"/>
    <col min="7" max="7" width="24.6640625" customWidth="1"/>
    <col min="8" max="8" width="7" bestFit="1" customWidth="1"/>
    <col min="9" max="9" width="21.5546875" bestFit="1" customWidth="1"/>
    <col min="10" max="10" width="7" bestFit="1" customWidth="1"/>
    <col min="11" max="11" width="7.33203125" bestFit="1" customWidth="1"/>
    <col min="13" max="13" width="24.6640625" bestFit="1" customWidth="1"/>
    <col min="14" max="14" width="7" bestFit="1" customWidth="1"/>
    <col min="15" max="15" width="36.44140625" bestFit="1" customWidth="1"/>
    <col min="16" max="16" width="7" bestFit="1" customWidth="1"/>
    <col min="17" max="17" width="7.33203125" bestFit="1" customWidth="1"/>
    <col min="19" max="19" width="24.6640625" bestFit="1" customWidth="1"/>
    <col min="20" max="20" width="7" bestFit="1" customWidth="1"/>
    <col min="21" max="21" width="20.109375" bestFit="1" customWidth="1"/>
    <col min="22" max="22" width="7" bestFit="1" customWidth="1"/>
    <col min="23" max="23" width="7.33203125" bestFit="1" customWidth="1"/>
    <col min="25" max="25" width="24.6640625" bestFit="1" customWidth="1"/>
    <col min="26" max="26" width="6.88671875" bestFit="1" customWidth="1"/>
    <col min="27" max="27" width="25.88671875" bestFit="1" customWidth="1"/>
    <col min="28" max="28" width="7" bestFit="1" customWidth="1"/>
    <col min="29" max="29" width="7.33203125" bestFit="1" customWidth="1"/>
    <col min="31" max="31" width="24.6640625" bestFit="1" customWidth="1"/>
    <col min="32" max="32" width="7" bestFit="1" customWidth="1"/>
    <col min="33" max="33" width="18.44140625" bestFit="1" customWidth="1"/>
    <col min="34" max="34" width="7" bestFit="1" customWidth="1"/>
    <col min="35" max="35" width="7.33203125" bestFit="1" customWidth="1"/>
    <col min="37" max="37" width="24.6640625" bestFit="1" customWidth="1"/>
    <col min="38" max="38" width="8.44140625" bestFit="1" customWidth="1"/>
    <col min="39" max="39" width="7.33203125" bestFit="1" customWidth="1"/>
    <col min="40" max="40" width="8.44140625" bestFit="1" customWidth="1"/>
    <col min="41" max="41" width="7.33203125" bestFit="1" customWidth="1"/>
    <col min="43" max="43" width="24.6640625" bestFit="1" customWidth="1"/>
    <col min="44" max="44" width="8.44140625" bestFit="1" customWidth="1"/>
    <col min="45" max="45" width="7.33203125" bestFit="1" customWidth="1"/>
    <col min="46" max="46" width="8.44140625" bestFit="1" customWidth="1"/>
    <col min="47" max="47" width="7.33203125" bestFit="1" customWidth="1"/>
    <col min="49" max="49" width="24.6640625" bestFit="1" customWidth="1"/>
    <col min="50" max="50" width="8.44140625" bestFit="1" customWidth="1"/>
    <col min="51" max="51" width="7.33203125" bestFit="1" customWidth="1"/>
    <col min="52" max="52" width="8.44140625" bestFit="1" customWidth="1"/>
    <col min="53" max="53" width="7.33203125" bestFit="1" customWidth="1"/>
    <col min="55" max="55" width="24.6640625" bestFit="1" customWidth="1"/>
    <col min="56" max="56" width="9" bestFit="1" customWidth="1"/>
    <col min="57" max="57" width="7.6640625" bestFit="1" customWidth="1"/>
    <col min="58" max="58" width="8.44140625" bestFit="1" customWidth="1"/>
    <col min="59" max="59" width="7.33203125" bestFit="1" customWidth="1"/>
    <col min="61" max="61" width="24.6640625" bestFit="1" customWidth="1"/>
    <col min="62" max="62" width="9" bestFit="1" customWidth="1"/>
    <col min="63" max="63" width="7.33203125" bestFit="1" customWidth="1"/>
    <col min="64" max="64" width="8.44140625" bestFit="1" customWidth="1"/>
    <col min="65" max="65" width="7.33203125" bestFit="1" customWidth="1"/>
  </cols>
  <sheetData>
    <row r="1" spans="1:66" x14ac:dyDescent="0.3">
      <c r="A1" s="52" t="s">
        <v>3</v>
      </c>
      <c r="B1" s="57"/>
      <c r="C1" s="1"/>
      <c r="D1" s="71" t="s">
        <v>50</v>
      </c>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spans="1:66" x14ac:dyDescent="0.3">
      <c r="A2" s="60">
        <v>0.1</v>
      </c>
      <c r="B2" s="57" t="s">
        <v>22</v>
      </c>
      <c r="C2" s="1"/>
      <c r="D2" s="77" t="s">
        <v>53</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66" x14ac:dyDescent="0.3">
      <c r="A3" s="53">
        <f>A2*1000</f>
        <v>100</v>
      </c>
      <c r="B3" s="58" t="s">
        <v>23</v>
      </c>
      <c r="C3" s="1"/>
      <c r="D3" s="120" t="s">
        <v>51</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row>
    <row r="4" spans="1:66" x14ac:dyDescent="0.3">
      <c r="A4" s="54">
        <f>A2*1000*1000</f>
        <v>100000</v>
      </c>
      <c r="B4" s="59" t="s">
        <v>24</v>
      </c>
      <c r="C4" s="1"/>
      <c r="D4" s="117" t="s">
        <v>52</v>
      </c>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row>
    <row r="5" spans="1:66" x14ac:dyDescent="0.3">
      <c r="A5" s="1"/>
      <c r="B5" s="1"/>
      <c r="C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row>
    <row r="6" spans="1:66" x14ac:dyDescent="0.3">
      <c r="A6" s="1"/>
      <c r="B6" s="1"/>
      <c r="C6" s="1"/>
      <c r="D6" s="13"/>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row>
    <row r="7" spans="1:66" ht="15" thickBot="1" x14ac:dyDescent="0.3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row>
    <row r="8" spans="1:66" ht="31.8" thickTop="1" x14ac:dyDescent="0.6">
      <c r="A8" s="155" t="s">
        <v>26</v>
      </c>
      <c r="B8" s="61"/>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row>
    <row r="9" spans="1:66" ht="31.2" x14ac:dyDescent="0.6">
      <c r="A9" s="156"/>
      <c r="B9" s="63"/>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row>
    <row r="10" spans="1:66"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row>
    <row r="11" spans="1:66" x14ac:dyDescent="0.3">
      <c r="A11" s="2" t="s">
        <v>85</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row>
    <row r="12" spans="1:66" x14ac:dyDescent="0.3">
      <c r="A12" s="7" t="s">
        <v>0</v>
      </c>
      <c r="B12" s="8" t="s">
        <v>1</v>
      </c>
      <c r="C12" s="8" t="s">
        <v>86</v>
      </c>
      <c r="D12" s="8" t="s">
        <v>7</v>
      </c>
      <c r="E12" s="24" t="s">
        <v>2</v>
      </c>
      <c r="F12" s="13"/>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row>
    <row r="13" spans="1:66" x14ac:dyDescent="0.3">
      <c r="A13" s="94">
        <v>1</v>
      </c>
      <c r="B13" s="107" t="s">
        <v>4</v>
      </c>
      <c r="C13" s="27">
        <v>31850</v>
      </c>
      <c r="D13" s="27" t="s">
        <v>8</v>
      </c>
      <c r="E13" s="25">
        <v>1000</v>
      </c>
      <c r="F13" s="9"/>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row>
    <row r="14" spans="1:66" x14ac:dyDescent="0.3">
      <c r="A14" s="94">
        <v>2</v>
      </c>
      <c r="B14" s="108" t="s">
        <v>5</v>
      </c>
      <c r="C14" s="28">
        <v>31909</v>
      </c>
      <c r="D14" s="28" t="s">
        <v>8</v>
      </c>
      <c r="E14" s="25">
        <v>1000</v>
      </c>
      <c r="F14" s="9"/>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row>
    <row r="15" spans="1:66" x14ac:dyDescent="0.3">
      <c r="A15" s="94">
        <v>3</v>
      </c>
      <c r="B15" s="108" t="s">
        <v>17</v>
      </c>
      <c r="C15" s="28">
        <v>32459</v>
      </c>
      <c r="D15" s="28" t="s">
        <v>8</v>
      </c>
      <c r="E15" s="25">
        <v>2000</v>
      </c>
      <c r="F15" s="9"/>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row>
    <row r="16" spans="1:66" x14ac:dyDescent="0.3">
      <c r="A16" s="94">
        <v>4</v>
      </c>
      <c r="B16" s="108" t="s">
        <v>6</v>
      </c>
      <c r="C16" s="28">
        <v>32460</v>
      </c>
      <c r="D16" s="28" t="s">
        <v>8</v>
      </c>
      <c r="E16" s="25">
        <v>2000</v>
      </c>
      <c r="F16" s="9"/>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row>
    <row r="17" spans="1:66" x14ac:dyDescent="0.3">
      <c r="A17" s="94">
        <v>5</v>
      </c>
      <c r="B17" s="108" t="s">
        <v>38</v>
      </c>
      <c r="C17" s="28">
        <v>31806</v>
      </c>
      <c r="D17" s="28" t="s">
        <v>8</v>
      </c>
      <c r="E17" s="25">
        <v>1000</v>
      </c>
      <c r="F17" s="9"/>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row>
    <row r="18" spans="1:66" x14ac:dyDescent="0.3">
      <c r="A18" s="94">
        <v>6</v>
      </c>
      <c r="B18" s="108" t="s">
        <v>18</v>
      </c>
      <c r="C18" s="28">
        <v>31879</v>
      </c>
      <c r="D18" s="28" t="s">
        <v>8</v>
      </c>
      <c r="E18" s="25">
        <v>2000</v>
      </c>
      <c r="F18" s="9"/>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row>
    <row r="19" spans="1:66" x14ac:dyDescent="0.3">
      <c r="A19" s="94">
        <v>7</v>
      </c>
      <c r="B19" s="108"/>
      <c r="C19" s="28"/>
      <c r="D19" s="28"/>
      <c r="E19" s="25"/>
      <c r="F19" s="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row>
    <row r="20" spans="1:66" x14ac:dyDescent="0.3">
      <c r="A20" s="94">
        <v>8</v>
      </c>
      <c r="B20" s="108"/>
      <c r="C20" s="28"/>
      <c r="D20" s="28"/>
      <c r="E20" s="25"/>
      <c r="F20" s="9"/>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row>
    <row r="21" spans="1:66" x14ac:dyDescent="0.3">
      <c r="A21" s="94">
        <v>9</v>
      </c>
      <c r="B21" s="108"/>
      <c r="C21" s="28"/>
      <c r="D21" s="28"/>
      <c r="E21" s="25"/>
      <c r="F21" s="9"/>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row>
    <row r="22" spans="1:66" x14ac:dyDescent="0.3">
      <c r="A22" s="95">
        <v>10</v>
      </c>
      <c r="B22" s="109"/>
      <c r="C22" s="29"/>
      <c r="D22" s="29"/>
      <c r="E22" s="26"/>
      <c r="F22" s="9"/>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row>
    <row r="23" spans="1:66" x14ac:dyDescent="0.3">
      <c r="A23" s="146" t="s">
        <v>72</v>
      </c>
      <c r="B23" s="147"/>
      <c r="C23" s="147"/>
      <c r="D23" s="147"/>
      <c r="E23" s="148"/>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row>
    <row r="24" spans="1:66" x14ac:dyDescent="0.3">
      <c r="A24" s="149"/>
      <c r="B24" s="150"/>
      <c r="C24" s="150"/>
      <c r="D24" s="150"/>
      <c r="E24" s="15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row>
    <row r="25" spans="1:66" x14ac:dyDescent="0.3">
      <c r="A25" s="149"/>
      <c r="B25" s="150"/>
      <c r="C25" s="150"/>
      <c r="D25" s="150"/>
      <c r="E25" s="15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row>
    <row r="26" spans="1:66" x14ac:dyDescent="0.3">
      <c r="A26" s="149"/>
      <c r="B26" s="150"/>
      <c r="C26" s="150"/>
      <c r="D26" s="150"/>
      <c r="E26" s="15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row>
    <row r="27" spans="1:66" x14ac:dyDescent="0.3">
      <c r="A27" s="152"/>
      <c r="B27" s="153"/>
      <c r="C27" s="153"/>
      <c r="D27" s="153"/>
      <c r="E27" s="154"/>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15" thickBo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row>
    <row r="30" spans="1:66" ht="31.8" thickTop="1" x14ac:dyDescent="0.6">
      <c r="A30" s="155" t="s">
        <v>27</v>
      </c>
      <c r="B30" s="61"/>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row>
    <row r="31" spans="1:66" ht="31.2" x14ac:dyDescent="0.6">
      <c r="A31" s="156"/>
      <c r="B31" s="63"/>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row>
    <row r="32" spans="1:66"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row>
    <row r="33" spans="1:66" x14ac:dyDescent="0.3">
      <c r="A33" s="2" t="s">
        <v>44</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row>
    <row r="34" spans="1:66" x14ac:dyDescent="0.3">
      <c r="A34" s="10" t="s">
        <v>10</v>
      </c>
      <c r="B34" s="14" t="s">
        <v>21</v>
      </c>
      <c r="C34" s="11" t="s">
        <v>20</v>
      </c>
      <c r="D34" s="14" t="s">
        <v>45</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row>
    <row r="35" spans="1:66" x14ac:dyDescent="0.3">
      <c r="A35" s="10">
        <v>1</v>
      </c>
      <c r="B35" s="27">
        <v>1E-3</v>
      </c>
      <c r="C35" s="15">
        <f t="shared" ref="C35:D43" si="0">B35*1000</f>
        <v>1</v>
      </c>
      <c r="D35" s="15">
        <f t="shared" si="0"/>
        <v>1000</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row>
    <row r="36" spans="1:66" x14ac:dyDescent="0.3">
      <c r="A36" s="94">
        <v>2</v>
      </c>
      <c r="B36" s="28">
        <v>2E-3</v>
      </c>
      <c r="C36" s="16">
        <f t="shared" si="0"/>
        <v>2</v>
      </c>
      <c r="D36" s="16">
        <f t="shared" si="0"/>
        <v>2000</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row>
    <row r="37" spans="1:66" x14ac:dyDescent="0.3">
      <c r="A37" s="94">
        <v>3</v>
      </c>
      <c r="B37" s="28">
        <v>5.0000000000000001E-3</v>
      </c>
      <c r="C37" s="16">
        <f t="shared" si="0"/>
        <v>5</v>
      </c>
      <c r="D37" s="16">
        <f t="shared" si="0"/>
        <v>5000</v>
      </c>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row>
    <row r="38" spans="1:66" x14ac:dyDescent="0.3">
      <c r="A38" s="94">
        <v>4</v>
      </c>
      <c r="B38" s="28">
        <v>0.01</v>
      </c>
      <c r="C38" s="16">
        <f t="shared" si="0"/>
        <v>10</v>
      </c>
      <c r="D38" s="16">
        <f t="shared" si="0"/>
        <v>10000</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row>
    <row r="39" spans="1:66" x14ac:dyDescent="0.3">
      <c r="A39" s="94">
        <v>5</v>
      </c>
      <c r="B39" s="28">
        <v>0.02</v>
      </c>
      <c r="C39" s="16">
        <f t="shared" si="0"/>
        <v>20</v>
      </c>
      <c r="D39" s="16">
        <f t="shared" si="0"/>
        <v>20000</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row>
    <row r="40" spans="1:66" x14ac:dyDescent="0.3">
      <c r="A40" s="94">
        <v>6</v>
      </c>
      <c r="B40" s="28">
        <v>0.05</v>
      </c>
      <c r="C40" s="16">
        <f t="shared" si="0"/>
        <v>50</v>
      </c>
      <c r="D40" s="16">
        <f t="shared" si="0"/>
        <v>50000</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row>
    <row r="41" spans="1:66" x14ac:dyDescent="0.3">
      <c r="A41" s="94">
        <v>7</v>
      </c>
      <c r="B41" s="28">
        <v>0.1</v>
      </c>
      <c r="C41" s="16">
        <f t="shared" si="0"/>
        <v>100</v>
      </c>
      <c r="D41" s="16">
        <f t="shared" si="0"/>
        <v>100000</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row>
    <row r="42" spans="1:66" x14ac:dyDescent="0.3">
      <c r="A42" s="13">
        <v>8</v>
      </c>
      <c r="B42" s="28">
        <v>0.5</v>
      </c>
      <c r="C42" s="16">
        <f t="shared" si="0"/>
        <v>500</v>
      </c>
      <c r="D42" s="16">
        <f t="shared" si="0"/>
        <v>500000</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row>
    <row r="43" spans="1:66" x14ac:dyDescent="0.3">
      <c r="A43" s="13">
        <v>9</v>
      </c>
      <c r="B43" s="28">
        <v>1</v>
      </c>
      <c r="C43" s="16">
        <f t="shared" si="0"/>
        <v>1000</v>
      </c>
      <c r="D43" s="16">
        <f t="shared" si="0"/>
        <v>1000000</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row>
    <row r="44" spans="1:66" x14ac:dyDescent="0.3">
      <c r="A44" s="13">
        <v>10</v>
      </c>
      <c r="B44" s="28"/>
      <c r="C44" s="16"/>
      <c r="D44" s="16"/>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row>
    <row r="45" spans="1:66" x14ac:dyDescent="0.3">
      <c r="A45" s="95">
        <v>11</v>
      </c>
      <c r="B45" s="29"/>
      <c r="C45" s="17"/>
      <c r="D45" s="17"/>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row>
    <row r="46" spans="1:66" x14ac:dyDescent="0.3">
      <c r="A46" s="157" t="s">
        <v>46</v>
      </c>
      <c r="B46" s="158"/>
      <c r="C46" s="158"/>
      <c r="D46" s="158"/>
      <c r="E46" s="159"/>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x14ac:dyDescent="0.3">
      <c r="A47" s="138"/>
      <c r="B47" s="139"/>
      <c r="C47" s="139"/>
      <c r="D47" s="139"/>
      <c r="E47" s="140"/>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row>
    <row r="48" spans="1:66" x14ac:dyDescent="0.3">
      <c r="A48" s="138"/>
      <c r="B48" s="139"/>
      <c r="C48" s="139"/>
      <c r="D48" s="139"/>
      <c r="E48" s="140"/>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row>
    <row r="49" spans="1:66" x14ac:dyDescent="0.3">
      <c r="A49" s="138"/>
      <c r="B49" s="139"/>
      <c r="C49" s="139"/>
      <c r="D49" s="139"/>
      <c r="E49" s="140"/>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x14ac:dyDescent="0.3">
      <c r="A50" s="141"/>
      <c r="B50" s="142"/>
      <c r="C50" s="142"/>
      <c r="D50" s="142"/>
      <c r="E50" s="143"/>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row>
    <row r="52" spans="1:66"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15" thickBot="1" x14ac:dyDescent="0.35">
      <c r="A53" s="67"/>
      <c r="B53" s="67"/>
      <c r="C53" s="67"/>
      <c r="D53" s="67"/>
      <c r="E53" s="67"/>
      <c r="F53" s="67"/>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row>
    <row r="54" spans="1:66" ht="26.25" customHeight="1" thickTop="1" x14ac:dyDescent="0.3">
      <c r="A54" s="144" t="s">
        <v>28</v>
      </c>
      <c r="B54" s="64"/>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row>
    <row r="55" spans="1:66" ht="24" customHeight="1" x14ac:dyDescent="0.3">
      <c r="A55" s="145"/>
      <c r="B55" s="66"/>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row>
    <row r="56" spans="1:66" ht="15" customHeight="1" x14ac:dyDescent="0.3">
      <c r="A56" s="106"/>
      <c r="B56" s="66"/>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row>
    <row r="57" spans="1:66" x14ac:dyDescent="0.3">
      <c r="A57" s="31" t="s">
        <v>12</v>
      </c>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row>
    <row r="58" spans="1:66" x14ac:dyDescent="0.3">
      <c r="A58" s="43" t="s">
        <v>10</v>
      </c>
      <c r="B58" s="36">
        <v>1</v>
      </c>
      <c r="C58" s="36"/>
      <c r="D58" s="36"/>
      <c r="E58" s="36"/>
      <c r="F58" s="37"/>
      <c r="G58" s="36" t="s">
        <v>10</v>
      </c>
      <c r="H58" s="36">
        <v>2</v>
      </c>
      <c r="I58" s="36"/>
      <c r="J58" s="36"/>
      <c r="K58" s="36"/>
      <c r="L58" s="37"/>
      <c r="M58" s="36" t="s">
        <v>10</v>
      </c>
      <c r="N58" s="36">
        <v>3</v>
      </c>
      <c r="O58" s="36"/>
      <c r="P58" s="36"/>
      <c r="Q58" s="36"/>
      <c r="R58" s="37"/>
      <c r="S58" s="43" t="s">
        <v>10</v>
      </c>
      <c r="T58" s="36">
        <v>4</v>
      </c>
      <c r="U58" s="36"/>
      <c r="V58" s="36"/>
      <c r="W58" s="36"/>
      <c r="X58" s="37"/>
      <c r="Y58" s="43" t="s">
        <v>10</v>
      </c>
      <c r="Z58" s="36">
        <v>5</v>
      </c>
      <c r="AA58" s="36"/>
      <c r="AB58" s="36"/>
      <c r="AC58" s="36"/>
      <c r="AD58" s="37"/>
      <c r="AE58" s="43" t="s">
        <v>10</v>
      </c>
      <c r="AF58" s="36">
        <v>6</v>
      </c>
      <c r="AG58" s="36"/>
      <c r="AH58" s="36"/>
      <c r="AI58" s="36"/>
      <c r="AJ58" s="37"/>
      <c r="AK58" s="43" t="s">
        <v>10</v>
      </c>
      <c r="AL58" s="36">
        <v>7</v>
      </c>
      <c r="AM58" s="36"/>
      <c r="AN58" s="36"/>
      <c r="AO58" s="36"/>
      <c r="AP58" s="37"/>
      <c r="AQ58" s="43" t="s">
        <v>10</v>
      </c>
      <c r="AR58" s="36">
        <v>8</v>
      </c>
      <c r="AS58" s="36"/>
      <c r="AT58" s="36"/>
      <c r="AU58" s="36"/>
      <c r="AV58" s="37"/>
      <c r="AW58" s="43" t="s">
        <v>10</v>
      </c>
      <c r="AX58" s="36">
        <v>9</v>
      </c>
      <c r="AY58" s="36"/>
      <c r="AZ58" s="36"/>
      <c r="BA58" s="36"/>
      <c r="BB58" s="37"/>
      <c r="BC58" s="43" t="s">
        <v>10</v>
      </c>
      <c r="BD58" s="36">
        <v>10</v>
      </c>
      <c r="BE58" s="36"/>
      <c r="BF58" s="36"/>
      <c r="BG58" s="36"/>
      <c r="BH58" s="37"/>
      <c r="BI58" s="36" t="s">
        <v>10</v>
      </c>
      <c r="BJ58" s="36">
        <v>11</v>
      </c>
      <c r="BK58" s="38"/>
      <c r="BL58" s="38"/>
      <c r="BM58" s="38"/>
      <c r="BN58" s="42"/>
    </row>
    <row r="59" spans="1:66" x14ac:dyDescent="0.3">
      <c r="A59" s="46" t="s">
        <v>87</v>
      </c>
      <c r="B59" s="118">
        <f>INDEX($B$35:$B$45, MATCH(B$58,$A$35:$A$45, 0))</f>
        <v>1E-3</v>
      </c>
      <c r="C59" s="47" t="s">
        <v>14</v>
      </c>
      <c r="D59" s="47">
        <f>B59*1000</f>
        <v>1</v>
      </c>
      <c r="E59" s="47" t="s">
        <v>15</v>
      </c>
      <c r="F59" s="48"/>
      <c r="G59" s="46" t="s">
        <v>87</v>
      </c>
      <c r="H59" s="118">
        <f>INDEX($B$35:$B$45, MATCH(H$58,$A$35:$A$45, 0))</f>
        <v>2E-3</v>
      </c>
      <c r="I59" s="47" t="s">
        <v>14</v>
      </c>
      <c r="J59" s="47">
        <f>H59*1000</f>
        <v>2</v>
      </c>
      <c r="K59" s="47" t="s">
        <v>15</v>
      </c>
      <c r="L59" s="48"/>
      <c r="M59" s="46" t="s">
        <v>87</v>
      </c>
      <c r="N59" s="118">
        <f>INDEX($B$35:$B$45, MATCH(N$58,$A$35:$A$45, 0))</f>
        <v>5.0000000000000001E-3</v>
      </c>
      <c r="O59" s="47" t="s">
        <v>14</v>
      </c>
      <c r="P59" s="47">
        <f>N59*1000</f>
        <v>5</v>
      </c>
      <c r="Q59" s="47" t="s">
        <v>15</v>
      </c>
      <c r="R59" s="48"/>
      <c r="S59" s="46" t="s">
        <v>87</v>
      </c>
      <c r="T59" s="118">
        <f>INDEX($B$35:$B$45, MATCH(T$58,$A$35:$A$45, 0))</f>
        <v>0.01</v>
      </c>
      <c r="U59" s="47" t="s">
        <v>14</v>
      </c>
      <c r="V59" s="47">
        <f>T59*1000</f>
        <v>10</v>
      </c>
      <c r="W59" s="47" t="s">
        <v>15</v>
      </c>
      <c r="X59" s="48"/>
      <c r="Y59" s="46" t="s">
        <v>87</v>
      </c>
      <c r="Z59" s="118">
        <f>INDEX($B$35:$B$45, MATCH(Z$58,$A$35:$A$45, 0))</f>
        <v>0.02</v>
      </c>
      <c r="AA59" s="47" t="s">
        <v>14</v>
      </c>
      <c r="AB59" s="47">
        <f>Z59*1000</f>
        <v>20</v>
      </c>
      <c r="AC59" s="47" t="s">
        <v>15</v>
      </c>
      <c r="AD59" s="48"/>
      <c r="AE59" s="46" t="s">
        <v>87</v>
      </c>
      <c r="AF59" s="118">
        <f>INDEX($B$35:$B$45, MATCH(AF$58,$A$35:$A$45, 0))</f>
        <v>0.05</v>
      </c>
      <c r="AG59" s="47" t="s">
        <v>14</v>
      </c>
      <c r="AH59" s="47">
        <f>AF59*1000</f>
        <v>50</v>
      </c>
      <c r="AI59" s="47" t="s">
        <v>15</v>
      </c>
      <c r="AJ59" s="48"/>
      <c r="AK59" s="46" t="s">
        <v>87</v>
      </c>
      <c r="AL59" s="118">
        <f>INDEX($B$35:$B$45, MATCH(AL$58,$A$35:$A$45, 0))</f>
        <v>0.1</v>
      </c>
      <c r="AM59" s="47" t="s">
        <v>14</v>
      </c>
      <c r="AN59" s="47">
        <f>AL59*1000</f>
        <v>100</v>
      </c>
      <c r="AO59" s="47" t="s">
        <v>15</v>
      </c>
      <c r="AP59" s="48"/>
      <c r="AQ59" s="46" t="s">
        <v>87</v>
      </c>
      <c r="AR59" s="118">
        <f>INDEX($B$35:$B$45, MATCH(AR$58,$A$35:$A$45, 0))</f>
        <v>0.5</v>
      </c>
      <c r="AS59" s="47" t="s">
        <v>14</v>
      </c>
      <c r="AT59" s="47">
        <f>AR59*1000</f>
        <v>500</v>
      </c>
      <c r="AU59" s="47" t="s">
        <v>15</v>
      </c>
      <c r="AV59" s="48"/>
      <c r="AW59" s="46" t="s">
        <v>87</v>
      </c>
      <c r="AX59" s="118">
        <f>INDEX($B$35:$B$45, MATCH(AX$58,$A$35:$A$45, 0))</f>
        <v>1</v>
      </c>
      <c r="AY59" s="47" t="s">
        <v>14</v>
      </c>
      <c r="AZ59" s="47">
        <f>AX59*1000</f>
        <v>1000</v>
      </c>
      <c r="BA59" s="47" t="s">
        <v>15</v>
      </c>
      <c r="BB59" s="48"/>
      <c r="BC59" s="46" t="s">
        <v>87</v>
      </c>
      <c r="BD59" s="118">
        <f>INDEX($B$35:$B$45, MATCH(BD$58,$A$35:$A$45, 0))</f>
        <v>0</v>
      </c>
      <c r="BE59" s="47" t="s">
        <v>14</v>
      </c>
      <c r="BF59" s="47">
        <f>BD59*1000</f>
        <v>0</v>
      </c>
      <c r="BG59" s="47" t="s">
        <v>15</v>
      </c>
      <c r="BH59" s="48"/>
      <c r="BI59" s="46" t="s">
        <v>87</v>
      </c>
      <c r="BJ59" s="118">
        <f>INDEX($B$35:$B$45, MATCH(BJ$58,$A$35:$A$45, 0))</f>
        <v>0</v>
      </c>
      <c r="BK59" s="47" t="s">
        <v>14</v>
      </c>
      <c r="BL59" s="47">
        <f>BJ59*1000</f>
        <v>0</v>
      </c>
      <c r="BM59" s="47" t="s">
        <v>15</v>
      </c>
      <c r="BN59" s="48"/>
    </row>
    <row r="60" spans="1:66" x14ac:dyDescent="0.3">
      <c r="A60" s="44" t="s">
        <v>33</v>
      </c>
      <c r="B60" s="110">
        <v>1</v>
      </c>
      <c r="C60" s="30" t="s">
        <v>14</v>
      </c>
      <c r="D60" s="30">
        <f>B60*1000</f>
        <v>1000</v>
      </c>
      <c r="E60" s="30" t="s">
        <v>15</v>
      </c>
      <c r="F60" s="33"/>
      <c r="G60" s="44" t="s">
        <v>33</v>
      </c>
      <c r="H60" s="110">
        <v>1</v>
      </c>
      <c r="I60" s="30" t="s">
        <v>14</v>
      </c>
      <c r="J60" s="30">
        <f>H60*1000</f>
        <v>1000</v>
      </c>
      <c r="K60" s="30" t="s">
        <v>15</v>
      </c>
      <c r="L60" s="33"/>
      <c r="M60" s="44" t="s">
        <v>33</v>
      </c>
      <c r="N60" s="110">
        <v>1</v>
      </c>
      <c r="O60" s="30" t="s">
        <v>14</v>
      </c>
      <c r="P60" s="30">
        <f>N60*1000</f>
        <v>1000</v>
      </c>
      <c r="Q60" s="30" t="s">
        <v>15</v>
      </c>
      <c r="R60" s="33"/>
      <c r="S60" s="44" t="s">
        <v>33</v>
      </c>
      <c r="T60" s="110">
        <v>1</v>
      </c>
      <c r="U60" s="30" t="s">
        <v>14</v>
      </c>
      <c r="V60" s="30">
        <f>T60*1000</f>
        <v>1000</v>
      </c>
      <c r="W60" s="30" t="s">
        <v>15</v>
      </c>
      <c r="X60" s="33"/>
      <c r="Y60" s="44" t="s">
        <v>33</v>
      </c>
      <c r="Z60" s="110">
        <v>1</v>
      </c>
      <c r="AA60" s="30" t="s">
        <v>14</v>
      </c>
      <c r="AB60" s="30">
        <f>Z60*1000</f>
        <v>1000</v>
      </c>
      <c r="AC60" s="30" t="s">
        <v>15</v>
      </c>
      <c r="AD60" s="33"/>
      <c r="AE60" s="44" t="s">
        <v>33</v>
      </c>
      <c r="AF60" s="110">
        <v>10</v>
      </c>
      <c r="AG60" s="30" t="s">
        <v>14</v>
      </c>
      <c r="AH60" s="30">
        <f>AF60*1000</f>
        <v>10000</v>
      </c>
      <c r="AI60" s="30" t="s">
        <v>15</v>
      </c>
      <c r="AJ60" s="33"/>
      <c r="AK60" s="44" t="s">
        <v>33</v>
      </c>
      <c r="AL60" s="110">
        <v>10</v>
      </c>
      <c r="AM60" s="30" t="s">
        <v>14</v>
      </c>
      <c r="AN60" s="30">
        <f>AL60*1000</f>
        <v>10000</v>
      </c>
      <c r="AO60" s="30" t="s">
        <v>15</v>
      </c>
      <c r="AP60" s="33"/>
      <c r="AQ60" s="44" t="s">
        <v>33</v>
      </c>
      <c r="AR60" s="110">
        <v>10</v>
      </c>
      <c r="AS60" s="30" t="s">
        <v>14</v>
      </c>
      <c r="AT60" s="30">
        <f>AR60*1000</f>
        <v>10000</v>
      </c>
      <c r="AU60" s="30" t="s">
        <v>15</v>
      </c>
      <c r="AV60" s="33"/>
      <c r="AW60" s="44" t="s">
        <v>33</v>
      </c>
      <c r="AX60" s="110">
        <v>10</v>
      </c>
      <c r="AY60" s="30" t="s">
        <v>14</v>
      </c>
      <c r="AZ60" s="30">
        <f>AX60*1000</f>
        <v>10000</v>
      </c>
      <c r="BA60" s="30" t="s">
        <v>15</v>
      </c>
      <c r="BB60" s="33"/>
      <c r="BC60" s="44" t="s">
        <v>33</v>
      </c>
      <c r="BD60" s="110"/>
      <c r="BE60" s="30" t="s">
        <v>14</v>
      </c>
      <c r="BF60" s="30">
        <f>BD60*1000</f>
        <v>0</v>
      </c>
      <c r="BG60" s="30" t="s">
        <v>15</v>
      </c>
      <c r="BH60" s="33"/>
      <c r="BI60" s="44" t="s">
        <v>33</v>
      </c>
      <c r="BJ60" s="110"/>
      <c r="BK60" s="30" t="s">
        <v>14</v>
      </c>
      <c r="BL60" s="30">
        <f>BJ60*1000</f>
        <v>0</v>
      </c>
      <c r="BM60" s="30" t="s">
        <v>15</v>
      </c>
      <c r="BN60" s="33"/>
    </row>
    <row r="61" spans="1:66" x14ac:dyDescent="0.3">
      <c r="A61" s="44" t="s">
        <v>88</v>
      </c>
      <c r="B61" s="110">
        <v>10</v>
      </c>
      <c r="C61" s="30" t="s">
        <v>13</v>
      </c>
      <c r="D61" s="30"/>
      <c r="E61" s="30"/>
      <c r="F61" s="33"/>
      <c r="G61" s="44" t="s">
        <v>88</v>
      </c>
      <c r="H61" s="110">
        <v>10</v>
      </c>
      <c r="I61" s="30" t="s">
        <v>13</v>
      </c>
      <c r="J61" s="30"/>
      <c r="K61" s="30"/>
      <c r="L61" s="33"/>
      <c r="M61" s="44" t="s">
        <v>88</v>
      </c>
      <c r="N61" s="110">
        <v>10</v>
      </c>
      <c r="O61" s="30" t="s">
        <v>13</v>
      </c>
      <c r="P61" s="30"/>
      <c r="Q61" s="30"/>
      <c r="R61" s="33"/>
      <c r="S61" s="44" t="s">
        <v>88</v>
      </c>
      <c r="T61" s="110">
        <v>10</v>
      </c>
      <c r="U61" s="30" t="s">
        <v>13</v>
      </c>
      <c r="V61" s="30"/>
      <c r="W61" s="30"/>
      <c r="X61" s="33"/>
      <c r="Y61" s="44" t="s">
        <v>88</v>
      </c>
      <c r="Z61" s="110">
        <v>10</v>
      </c>
      <c r="AA61" s="30" t="s">
        <v>13</v>
      </c>
      <c r="AB61" s="30"/>
      <c r="AC61" s="30"/>
      <c r="AD61" s="33"/>
      <c r="AE61" s="44" t="s">
        <v>88</v>
      </c>
      <c r="AF61" s="110">
        <v>10</v>
      </c>
      <c r="AG61" s="30" t="s">
        <v>13</v>
      </c>
      <c r="AH61" s="30"/>
      <c r="AI61" s="30"/>
      <c r="AJ61" s="33"/>
      <c r="AK61" s="44" t="s">
        <v>88</v>
      </c>
      <c r="AL61" s="110">
        <v>10</v>
      </c>
      <c r="AM61" s="30" t="s">
        <v>13</v>
      </c>
      <c r="AN61" s="30"/>
      <c r="AO61" s="30"/>
      <c r="AP61" s="33"/>
      <c r="AQ61" s="44" t="s">
        <v>88</v>
      </c>
      <c r="AR61" s="110">
        <v>10</v>
      </c>
      <c r="AS61" s="30" t="s">
        <v>13</v>
      </c>
      <c r="AT61" s="30"/>
      <c r="AU61" s="30"/>
      <c r="AV61" s="33"/>
      <c r="AW61" s="44" t="s">
        <v>88</v>
      </c>
      <c r="AX61" s="110">
        <v>10</v>
      </c>
      <c r="AY61" s="30" t="s">
        <v>13</v>
      </c>
      <c r="AZ61" s="30"/>
      <c r="BA61" s="30"/>
      <c r="BB61" s="33"/>
      <c r="BC61" s="44" t="s">
        <v>88</v>
      </c>
      <c r="BD61" s="110"/>
      <c r="BE61" s="30" t="s">
        <v>13</v>
      </c>
      <c r="BF61" s="30"/>
      <c r="BG61" s="30"/>
      <c r="BH61" s="33"/>
      <c r="BI61" s="44" t="s">
        <v>88</v>
      </c>
      <c r="BJ61" s="110"/>
      <c r="BK61" s="30" t="s">
        <v>13</v>
      </c>
      <c r="BL61" s="30"/>
      <c r="BM61" s="30"/>
      <c r="BN61" s="33"/>
    </row>
    <row r="62" spans="1:66" x14ac:dyDescent="0.3">
      <c r="A62" s="44" t="s">
        <v>89</v>
      </c>
      <c r="B62" s="114">
        <f>(B59*B61)/B60</f>
        <v>0.01</v>
      </c>
      <c r="C62" s="30" t="s">
        <v>13</v>
      </c>
      <c r="D62" s="30">
        <f>B62*1000</f>
        <v>10</v>
      </c>
      <c r="E62" s="30" t="s">
        <v>16</v>
      </c>
      <c r="F62" s="33"/>
      <c r="G62" s="44" t="s">
        <v>89</v>
      </c>
      <c r="H62" s="114">
        <f>(H59*H61)/H60</f>
        <v>0.02</v>
      </c>
      <c r="I62" s="30" t="s">
        <v>13</v>
      </c>
      <c r="J62" s="30">
        <f>H62*1000</f>
        <v>20</v>
      </c>
      <c r="K62" s="30" t="s">
        <v>16</v>
      </c>
      <c r="L62" s="33"/>
      <c r="M62" s="44" t="s">
        <v>89</v>
      </c>
      <c r="N62" s="114">
        <f>(N59*N61)/N60</f>
        <v>0.05</v>
      </c>
      <c r="O62" s="30" t="s">
        <v>13</v>
      </c>
      <c r="P62" s="30">
        <f>N62*1000</f>
        <v>50</v>
      </c>
      <c r="Q62" s="30" t="s">
        <v>16</v>
      </c>
      <c r="R62" s="33"/>
      <c r="S62" s="44" t="s">
        <v>89</v>
      </c>
      <c r="T62" s="114">
        <f>(T59*T61)/T60</f>
        <v>0.1</v>
      </c>
      <c r="U62" s="30" t="s">
        <v>13</v>
      </c>
      <c r="V62" s="30">
        <f>T62*1000</f>
        <v>100</v>
      </c>
      <c r="W62" s="30" t="s">
        <v>16</v>
      </c>
      <c r="X62" s="33"/>
      <c r="Y62" s="44" t="s">
        <v>89</v>
      </c>
      <c r="Z62" s="114">
        <f>(Z59*Z61)/Z60</f>
        <v>0.2</v>
      </c>
      <c r="AA62" s="30" t="s">
        <v>13</v>
      </c>
      <c r="AB62" s="30">
        <f>Z62*1000</f>
        <v>200</v>
      </c>
      <c r="AC62" s="30" t="s">
        <v>16</v>
      </c>
      <c r="AD62" s="33"/>
      <c r="AE62" s="44" t="s">
        <v>89</v>
      </c>
      <c r="AF62" s="114">
        <f>(AF59*AF61)/AF60</f>
        <v>0.05</v>
      </c>
      <c r="AG62" s="30" t="s">
        <v>13</v>
      </c>
      <c r="AH62" s="30">
        <f>AF62*1000</f>
        <v>50</v>
      </c>
      <c r="AI62" s="30" t="s">
        <v>16</v>
      </c>
      <c r="AJ62" s="33"/>
      <c r="AK62" s="44" t="s">
        <v>89</v>
      </c>
      <c r="AL62" s="114">
        <f>(AL59*AL61)/AL60</f>
        <v>0.1</v>
      </c>
      <c r="AM62" s="30" t="s">
        <v>13</v>
      </c>
      <c r="AN62" s="30">
        <f>AL62*1000</f>
        <v>100</v>
      </c>
      <c r="AO62" s="30" t="s">
        <v>16</v>
      </c>
      <c r="AP62" s="33"/>
      <c r="AQ62" s="44" t="s">
        <v>89</v>
      </c>
      <c r="AR62" s="114">
        <f>(AR59*AR61)/AR60</f>
        <v>0.5</v>
      </c>
      <c r="AS62" s="30" t="s">
        <v>13</v>
      </c>
      <c r="AT62" s="30">
        <f>AR62*1000</f>
        <v>500</v>
      </c>
      <c r="AU62" s="30" t="s">
        <v>16</v>
      </c>
      <c r="AV62" s="33"/>
      <c r="AW62" s="44" t="s">
        <v>89</v>
      </c>
      <c r="AX62" s="114">
        <f>(AX59*AX61)/AX60</f>
        <v>1</v>
      </c>
      <c r="AY62" s="30" t="s">
        <v>13</v>
      </c>
      <c r="AZ62" s="30">
        <f>AX62*1000</f>
        <v>1000</v>
      </c>
      <c r="BA62" s="30" t="s">
        <v>16</v>
      </c>
      <c r="BB62" s="33"/>
      <c r="BC62" s="44" t="s">
        <v>89</v>
      </c>
      <c r="BD62" s="114" t="e">
        <f>(BD59*BD61)/BD60</f>
        <v>#DIV/0!</v>
      </c>
      <c r="BE62" s="30" t="s">
        <v>13</v>
      </c>
      <c r="BF62" s="30" t="e">
        <f>BD62*1000</f>
        <v>#DIV/0!</v>
      </c>
      <c r="BG62" s="30" t="s">
        <v>16</v>
      </c>
      <c r="BH62" s="33"/>
      <c r="BI62" s="44" t="s">
        <v>89</v>
      </c>
      <c r="BJ62" s="114" t="e">
        <f>(BJ59*BJ61)/BJ60</f>
        <v>#DIV/0!</v>
      </c>
      <c r="BK62" s="30" t="s">
        <v>13</v>
      </c>
      <c r="BL62" s="30" t="e">
        <f>BJ62*1000</f>
        <v>#DIV/0!</v>
      </c>
      <c r="BM62" s="30" t="s">
        <v>16</v>
      </c>
      <c r="BN62" s="33"/>
    </row>
    <row r="63" spans="1:66" x14ac:dyDescent="0.3">
      <c r="A63" s="45" t="s">
        <v>31</v>
      </c>
      <c r="B63" s="132">
        <f>B61-B62</f>
        <v>9.99</v>
      </c>
      <c r="C63" s="35" t="s">
        <v>13</v>
      </c>
      <c r="D63" s="35"/>
      <c r="E63" s="35"/>
      <c r="F63" s="40"/>
      <c r="G63" s="45" t="s">
        <v>31</v>
      </c>
      <c r="H63" s="132">
        <f>H61-H62</f>
        <v>9.98</v>
      </c>
      <c r="I63" s="35" t="s">
        <v>13</v>
      </c>
      <c r="J63" s="35"/>
      <c r="K63" s="35"/>
      <c r="L63" s="40"/>
      <c r="M63" s="45" t="s">
        <v>31</v>
      </c>
      <c r="N63" s="132">
        <f>N61-N62</f>
        <v>9.9499999999999993</v>
      </c>
      <c r="O63" s="35" t="s">
        <v>13</v>
      </c>
      <c r="P63" s="35"/>
      <c r="Q63" s="35"/>
      <c r="R63" s="40"/>
      <c r="S63" s="45" t="s">
        <v>31</v>
      </c>
      <c r="T63" s="132">
        <f>T61-T62</f>
        <v>9.9</v>
      </c>
      <c r="U63" s="35" t="s">
        <v>13</v>
      </c>
      <c r="V63" s="35"/>
      <c r="W63" s="35"/>
      <c r="X63" s="40"/>
      <c r="Y63" s="45" t="s">
        <v>31</v>
      </c>
      <c r="Z63" s="132">
        <f>Z61-Z62</f>
        <v>9.8000000000000007</v>
      </c>
      <c r="AA63" s="35" t="s">
        <v>13</v>
      </c>
      <c r="AB63" s="35"/>
      <c r="AC63" s="35"/>
      <c r="AD63" s="40"/>
      <c r="AE63" s="45" t="s">
        <v>31</v>
      </c>
      <c r="AF63" s="132">
        <f>AF61-AF62</f>
        <v>9.9499999999999993</v>
      </c>
      <c r="AG63" s="35" t="s">
        <v>13</v>
      </c>
      <c r="AH63" s="35"/>
      <c r="AI63" s="35"/>
      <c r="AJ63" s="40"/>
      <c r="AK63" s="45" t="s">
        <v>31</v>
      </c>
      <c r="AL63" s="132">
        <f>AL61-AL62</f>
        <v>9.9</v>
      </c>
      <c r="AM63" s="35" t="s">
        <v>13</v>
      </c>
      <c r="AN63" s="35"/>
      <c r="AO63" s="35"/>
      <c r="AP63" s="40"/>
      <c r="AQ63" s="45" t="s">
        <v>31</v>
      </c>
      <c r="AR63" s="132">
        <f>AR61-AR62</f>
        <v>9.5</v>
      </c>
      <c r="AS63" s="35" t="s">
        <v>13</v>
      </c>
      <c r="AT63" s="35"/>
      <c r="AU63" s="35"/>
      <c r="AV63" s="40"/>
      <c r="AW63" s="45" t="s">
        <v>31</v>
      </c>
      <c r="AX63" s="132">
        <f>AX61-AX62</f>
        <v>9</v>
      </c>
      <c r="AY63" s="35" t="s">
        <v>13</v>
      </c>
      <c r="AZ63" s="35"/>
      <c r="BA63" s="35"/>
      <c r="BB63" s="40"/>
      <c r="BC63" s="45" t="s">
        <v>31</v>
      </c>
      <c r="BD63" s="132" t="e">
        <f>BD61-BD62</f>
        <v>#DIV/0!</v>
      </c>
      <c r="BE63" s="35" t="s">
        <v>13</v>
      </c>
      <c r="BF63" s="35"/>
      <c r="BG63" s="35"/>
      <c r="BH63" s="40"/>
      <c r="BI63" s="45" t="s">
        <v>31</v>
      </c>
      <c r="BJ63" s="132" t="e">
        <f>BJ61-BJ62</f>
        <v>#DIV/0!</v>
      </c>
      <c r="BK63" s="35" t="s">
        <v>13</v>
      </c>
      <c r="BL63" s="35"/>
      <c r="BM63" s="35"/>
      <c r="BN63" s="40"/>
    </row>
    <row r="64" spans="1:66" ht="15" customHeight="1" x14ac:dyDescent="0.3">
      <c r="A64" s="138" t="s">
        <v>93</v>
      </c>
      <c r="B64" s="139"/>
      <c r="C64" s="139"/>
      <c r="D64" s="139"/>
      <c r="E64" s="140"/>
      <c r="F64" s="111"/>
      <c r="G64" s="111"/>
      <c r="H64" s="111"/>
      <c r="I64" s="111"/>
      <c r="J64" s="111"/>
      <c r="K64" s="111"/>
      <c r="L64" s="111"/>
      <c r="M64" s="51"/>
      <c r="N64" s="51"/>
      <c r="O64" s="51"/>
      <c r="P64" s="51"/>
      <c r="Q64" s="51"/>
      <c r="R64" s="51"/>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row>
    <row r="65" spans="1:66" x14ac:dyDescent="0.3">
      <c r="A65" s="138"/>
      <c r="B65" s="139"/>
      <c r="C65" s="139"/>
      <c r="D65" s="139"/>
      <c r="E65" s="140"/>
      <c r="F65" s="111"/>
      <c r="G65" s="111"/>
      <c r="H65" s="111"/>
      <c r="I65" s="111"/>
      <c r="J65" s="111"/>
      <c r="K65" s="111"/>
      <c r="L65" s="111"/>
      <c r="M65" s="51"/>
      <c r="N65" s="51"/>
      <c r="O65" s="51"/>
      <c r="P65" s="51"/>
      <c r="Q65" s="51"/>
      <c r="R65" s="51"/>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row>
    <row r="66" spans="1:66" x14ac:dyDescent="0.3">
      <c r="A66" s="138"/>
      <c r="B66" s="139"/>
      <c r="C66" s="139"/>
      <c r="D66" s="139"/>
      <c r="E66" s="140"/>
      <c r="F66" s="111"/>
      <c r="G66" s="111"/>
      <c r="H66" s="111"/>
      <c r="I66" s="111"/>
      <c r="J66" s="111"/>
      <c r="K66" s="111"/>
      <c r="L66" s="111"/>
      <c r="M66" s="51"/>
      <c r="N66" s="51"/>
      <c r="O66" s="51"/>
      <c r="P66" s="51"/>
      <c r="Q66" s="51"/>
      <c r="R66" s="5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row>
    <row r="67" spans="1:66" x14ac:dyDescent="0.3">
      <c r="A67" s="138"/>
      <c r="B67" s="139"/>
      <c r="C67" s="139"/>
      <c r="D67" s="139"/>
      <c r="E67" s="140"/>
      <c r="F67" s="111"/>
      <c r="G67" s="111"/>
      <c r="H67" s="111"/>
      <c r="I67" s="111"/>
      <c r="J67" s="111"/>
      <c r="K67" s="111"/>
      <c r="L67" s="111"/>
      <c r="M67" s="51"/>
      <c r="N67" s="51"/>
      <c r="O67" s="51"/>
      <c r="P67" s="51"/>
      <c r="Q67" s="51"/>
      <c r="R67" s="5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row>
    <row r="68" spans="1:66" x14ac:dyDescent="0.3">
      <c r="A68" s="138"/>
      <c r="B68" s="139"/>
      <c r="C68" s="139"/>
      <c r="D68" s="139"/>
      <c r="E68" s="140"/>
      <c r="F68" s="111"/>
      <c r="G68" s="111"/>
      <c r="H68" s="111"/>
      <c r="I68" s="111"/>
      <c r="J68" s="111"/>
      <c r="K68" s="111"/>
      <c r="L68" s="111"/>
      <c r="M68" s="51"/>
      <c r="N68" s="51"/>
      <c r="O68" s="51"/>
      <c r="P68" s="51"/>
      <c r="Q68" s="51"/>
      <c r="R68" s="5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row>
    <row r="69" spans="1:66" x14ac:dyDescent="0.3">
      <c r="A69" s="138"/>
      <c r="B69" s="139"/>
      <c r="C69" s="139"/>
      <c r="D69" s="139"/>
      <c r="E69" s="140"/>
      <c r="F69" s="111"/>
      <c r="G69" s="111"/>
      <c r="H69" s="111"/>
      <c r="I69" s="111"/>
      <c r="J69" s="111"/>
      <c r="K69" s="111"/>
      <c r="L69" s="11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row>
    <row r="70" spans="1:66" x14ac:dyDescent="0.3">
      <c r="A70" s="138"/>
      <c r="B70" s="139"/>
      <c r="C70" s="139"/>
      <c r="D70" s="139"/>
      <c r="E70" s="140"/>
      <c r="F70" s="111"/>
      <c r="G70" s="111"/>
      <c r="H70" s="111"/>
      <c r="I70" s="111"/>
      <c r="J70" s="111"/>
      <c r="K70" s="111"/>
      <c r="L70" s="11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row>
    <row r="71" spans="1:66" x14ac:dyDescent="0.3">
      <c r="A71" s="141"/>
      <c r="B71" s="142"/>
      <c r="C71" s="142"/>
      <c r="D71" s="142"/>
      <c r="E71" s="143"/>
      <c r="F71" s="111"/>
      <c r="G71" s="111"/>
      <c r="H71" s="111"/>
      <c r="I71" s="111"/>
      <c r="J71" s="111"/>
      <c r="K71" s="111"/>
      <c r="L71" s="11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row>
    <row r="72" spans="1:66" x14ac:dyDescent="0.3">
      <c r="A72" s="111"/>
      <c r="B72" s="111"/>
      <c r="C72" s="111"/>
      <c r="D72" s="111"/>
      <c r="E72" s="111"/>
      <c r="F72" s="111"/>
      <c r="G72" s="111"/>
      <c r="H72" s="111"/>
      <c r="I72" s="111"/>
      <c r="J72" s="111"/>
      <c r="K72" s="111"/>
      <c r="L72" s="11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row>
    <row r="73" spans="1:66" ht="15" thickBot="1" x14ac:dyDescent="0.35">
      <c r="A73" s="111"/>
      <c r="B73" s="111"/>
      <c r="C73" s="111"/>
      <c r="D73" s="111"/>
      <c r="E73" s="111"/>
      <c r="F73" s="111"/>
      <c r="G73" s="111"/>
      <c r="H73" s="111"/>
      <c r="I73" s="111"/>
      <c r="J73" s="111"/>
      <c r="K73" s="111"/>
      <c r="L73" s="11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row>
    <row r="74" spans="1:66" ht="31.8" thickTop="1" x14ac:dyDescent="0.3">
      <c r="A74" s="144" t="s">
        <v>29</v>
      </c>
      <c r="B74" s="64"/>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row>
    <row r="75" spans="1:66" ht="24" customHeight="1" x14ac:dyDescent="0.3">
      <c r="A75" s="145"/>
      <c r="B75" s="66"/>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row>
    <row r="76" spans="1:66" ht="18" customHeight="1" x14ac:dyDescent="0.3">
      <c r="A76" s="66"/>
      <c r="B76" s="66"/>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row>
    <row r="77" spans="1:66" x14ac:dyDescent="0.3">
      <c r="A77" s="68"/>
      <c r="B77" s="47"/>
      <c r="C77" s="48"/>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row>
    <row r="78" spans="1:66" x14ac:dyDescent="0.3">
      <c r="A78" s="44" t="s">
        <v>47</v>
      </c>
      <c r="B78" s="69">
        <v>1</v>
      </c>
      <c r="C78" s="32" t="s">
        <v>14</v>
      </c>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row>
    <row r="79" spans="1:66" x14ac:dyDescent="0.3">
      <c r="A79" s="70"/>
      <c r="B79" s="35"/>
      <c r="C79" s="4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row>
    <row r="80" spans="1:66" x14ac:dyDescent="0.3">
      <c r="A80" s="45" t="s">
        <v>25</v>
      </c>
      <c r="B80" s="39">
        <v>1</v>
      </c>
      <c r="C80" s="34" t="str">
        <f>INDEX($B$13:$B$22, MATCH(B$80,$A$13:$A$22, 0))</f>
        <v>8270 MegaMix</v>
      </c>
      <c r="D80" s="38"/>
      <c r="E80" s="38"/>
      <c r="F80" s="42"/>
      <c r="G80" s="49" t="s">
        <v>25</v>
      </c>
      <c r="H80" s="41">
        <v>2</v>
      </c>
      <c r="I80" s="36" t="str">
        <f>INDEX($B$13:$B$22, MATCH(H$80,$A$13:$A$22, 0))</f>
        <v>SVOC Additions</v>
      </c>
      <c r="J80" s="38"/>
      <c r="K80" s="38"/>
      <c r="L80" s="42"/>
      <c r="M80" s="41" t="s">
        <v>25</v>
      </c>
      <c r="N80" s="41">
        <v>3</v>
      </c>
      <c r="O80" s="36" t="str">
        <f>INDEX($B$13:$B$22, MATCH(N$80,$A$13:$A$22, 0))</f>
        <v>Appendix IX mix #1, revised</v>
      </c>
      <c r="P80" s="38"/>
      <c r="Q80" s="38"/>
      <c r="R80" s="42"/>
      <c r="S80" s="41" t="s">
        <v>25</v>
      </c>
      <c r="T80" s="41">
        <v>4</v>
      </c>
      <c r="U80" s="36" t="str">
        <f>INDEX($B$13:$B$22, MATCH(T$80,$A$13:$A$22, 0))</f>
        <v>Methapyrilene</v>
      </c>
      <c r="V80" s="38"/>
      <c r="W80" s="38"/>
      <c r="X80" s="42"/>
      <c r="Y80" s="41" t="s">
        <v>25</v>
      </c>
      <c r="Z80" s="41">
        <v>5</v>
      </c>
      <c r="AA80" s="36" t="str">
        <f>INDEX($B$13:$B$22, MATCH(Z$80,$A$13:$A$22, 0))</f>
        <v>Appendix IX mix #2</v>
      </c>
      <c r="AB80" s="38"/>
      <c r="AC80" s="38"/>
      <c r="AD80" s="42"/>
      <c r="AE80" s="41" t="s">
        <v>25</v>
      </c>
      <c r="AF80" s="41">
        <v>6</v>
      </c>
      <c r="AG80" s="36" t="str">
        <f>INDEX($B$13:$B$22, MATCH(AF$80,$A$13:$A$22, 0))</f>
        <v>Benzoic Acid</v>
      </c>
      <c r="AH80" s="38"/>
      <c r="AI80" s="38"/>
      <c r="AJ80" s="42"/>
      <c r="AK80" s="41" t="s">
        <v>25</v>
      </c>
      <c r="AL80" s="41">
        <v>7</v>
      </c>
      <c r="AM80" s="36">
        <f>INDEX($B$13:$B$22, MATCH(AL$80,$A$13:$A$22, 0))</f>
        <v>0</v>
      </c>
      <c r="AN80" s="38"/>
      <c r="AO80" s="38"/>
      <c r="AP80" s="42"/>
      <c r="AQ80" s="41" t="s">
        <v>25</v>
      </c>
      <c r="AR80" s="41">
        <v>8</v>
      </c>
      <c r="AS80" s="36">
        <f>INDEX($B$13:$B$22, MATCH(AR$80,$A$13:$A$22, 0))</f>
        <v>0</v>
      </c>
      <c r="AT80" s="38"/>
      <c r="AU80" s="38"/>
      <c r="AV80" s="42"/>
      <c r="AW80" s="41" t="s">
        <v>25</v>
      </c>
      <c r="AX80" s="41">
        <v>9</v>
      </c>
      <c r="AY80" s="36">
        <f>INDEX($B$13:$B$22, MATCH(AX$80,$A$13:$A$22, 0))</f>
        <v>0</v>
      </c>
      <c r="AZ80" s="38"/>
      <c r="BA80" s="38"/>
      <c r="BB80" s="42"/>
      <c r="BC80" s="41" t="s">
        <v>25</v>
      </c>
      <c r="BD80" s="41">
        <v>10</v>
      </c>
      <c r="BE80" s="36">
        <f>INDEX($B$13:$B$22, MATCH(BD$80,$A$13:$A$22, 0))</f>
        <v>0</v>
      </c>
      <c r="BF80" s="38"/>
      <c r="BG80" s="38"/>
      <c r="BH80" s="42"/>
      <c r="BI80" s="30"/>
      <c r="BJ80" s="30"/>
      <c r="BK80" s="30"/>
      <c r="BL80" s="30"/>
      <c r="BM80" s="30"/>
      <c r="BN80" s="30"/>
    </row>
    <row r="81" spans="1:66" x14ac:dyDescent="0.3">
      <c r="A81" s="46" t="s">
        <v>49</v>
      </c>
      <c r="B81" s="118">
        <f>INDEX($E$13:$E$22, MATCH(B$80,$A$13:$A$22, 0))</f>
        <v>1000</v>
      </c>
      <c r="C81" s="47" t="s">
        <v>14</v>
      </c>
      <c r="D81" s="47"/>
      <c r="E81" s="47"/>
      <c r="F81" s="48"/>
      <c r="G81" s="46" t="s">
        <v>49</v>
      </c>
      <c r="H81" s="118">
        <f>INDEX($E$13:$E$22, MATCH(H$80,$A$13:$A$22, 0))</f>
        <v>1000</v>
      </c>
      <c r="I81" s="47" t="s">
        <v>14</v>
      </c>
      <c r="J81" s="47"/>
      <c r="K81" s="47"/>
      <c r="L81" s="48"/>
      <c r="M81" s="46" t="s">
        <v>49</v>
      </c>
      <c r="N81" s="118">
        <f>INDEX($E$13:$E$22, MATCH(N$80,$A$13:$A$22, 0))</f>
        <v>2000</v>
      </c>
      <c r="O81" s="47" t="s">
        <v>14</v>
      </c>
      <c r="P81" s="47"/>
      <c r="Q81" s="47"/>
      <c r="R81" s="48"/>
      <c r="S81" s="46" t="s">
        <v>49</v>
      </c>
      <c r="T81" s="118">
        <f>INDEX($E$13:$E$22, MATCH(T$80,$A$13:$A$22, 0))</f>
        <v>2000</v>
      </c>
      <c r="U81" s="47" t="s">
        <v>14</v>
      </c>
      <c r="V81" s="47"/>
      <c r="W81" s="47"/>
      <c r="X81" s="48"/>
      <c r="Y81" s="46" t="s">
        <v>49</v>
      </c>
      <c r="Z81" s="118">
        <f>INDEX($E$13:$E$22, MATCH(Z$80,$A$13:$A$22, 0))</f>
        <v>1000</v>
      </c>
      <c r="AA81" s="47" t="s">
        <v>14</v>
      </c>
      <c r="AB81" s="47"/>
      <c r="AC81" s="47"/>
      <c r="AD81" s="48"/>
      <c r="AE81" s="46" t="s">
        <v>49</v>
      </c>
      <c r="AF81" s="118">
        <f>INDEX($E$13:$E$22, MATCH(AF$80,$A$13:$A$22, 0))</f>
        <v>2000</v>
      </c>
      <c r="AG81" s="47" t="s">
        <v>14</v>
      </c>
      <c r="AH81" s="47"/>
      <c r="AI81" s="47"/>
      <c r="AJ81" s="48"/>
      <c r="AK81" s="46" t="s">
        <v>49</v>
      </c>
      <c r="AL81" s="118">
        <f>INDEX($E$13:$E$22, MATCH(AL$80,$A$13:$A$22, 0))</f>
        <v>0</v>
      </c>
      <c r="AM81" s="47" t="s">
        <v>14</v>
      </c>
      <c r="AN81" s="47"/>
      <c r="AO81" s="47"/>
      <c r="AP81" s="48"/>
      <c r="AQ81" s="46" t="s">
        <v>49</v>
      </c>
      <c r="AR81" s="118">
        <f>INDEX($E$13:$E$22, MATCH(AR$80,$A$13:$A$22, 0))</f>
        <v>0</v>
      </c>
      <c r="AS81" s="47" t="s">
        <v>14</v>
      </c>
      <c r="AT81" s="47"/>
      <c r="AU81" s="47"/>
      <c r="AV81" s="48"/>
      <c r="AW81" s="46" t="s">
        <v>49</v>
      </c>
      <c r="AX81" s="118">
        <f>INDEX($E$13:$E$22, MATCH(AX$80,$A$13:$A$22, 0))</f>
        <v>0</v>
      </c>
      <c r="AY81" s="47" t="s">
        <v>14</v>
      </c>
      <c r="AZ81" s="47"/>
      <c r="BA81" s="47"/>
      <c r="BB81" s="48"/>
      <c r="BC81" s="46" t="s">
        <v>49</v>
      </c>
      <c r="BD81" s="118">
        <f>INDEX($E$13:$E$22, MATCH(BD$80,$A$13:$A$22, 0))</f>
        <v>0</v>
      </c>
      <c r="BE81" s="47" t="s">
        <v>14</v>
      </c>
      <c r="BF81" s="47"/>
      <c r="BG81" s="47"/>
      <c r="BH81" s="48"/>
      <c r="BI81" s="30"/>
      <c r="BJ81" s="30"/>
      <c r="BK81" s="30"/>
      <c r="BL81" s="30"/>
      <c r="BM81" s="30"/>
      <c r="BN81" s="30"/>
    </row>
    <row r="82" spans="1:66" x14ac:dyDescent="0.3">
      <c r="A82" s="44" t="s">
        <v>36</v>
      </c>
      <c r="B82" s="115">
        <f>$B$78</f>
        <v>1</v>
      </c>
      <c r="C82" s="30" t="s">
        <v>14</v>
      </c>
      <c r="D82" s="30">
        <f>B82*1000</f>
        <v>1000</v>
      </c>
      <c r="E82" s="30" t="s">
        <v>15</v>
      </c>
      <c r="F82" s="33"/>
      <c r="G82" s="44" t="s">
        <v>36</v>
      </c>
      <c r="H82" s="115">
        <f>$B$78</f>
        <v>1</v>
      </c>
      <c r="I82" s="30" t="s">
        <v>14</v>
      </c>
      <c r="J82" s="30">
        <f>H82*1000</f>
        <v>1000</v>
      </c>
      <c r="K82" s="30" t="s">
        <v>15</v>
      </c>
      <c r="L82" s="33"/>
      <c r="M82" s="44" t="s">
        <v>36</v>
      </c>
      <c r="N82" s="115">
        <f>$B$78</f>
        <v>1</v>
      </c>
      <c r="O82" s="30" t="s">
        <v>14</v>
      </c>
      <c r="P82" s="30">
        <f>N82*1000</f>
        <v>1000</v>
      </c>
      <c r="Q82" s="30" t="s">
        <v>15</v>
      </c>
      <c r="R82" s="33"/>
      <c r="S82" s="44" t="s">
        <v>36</v>
      </c>
      <c r="T82" s="115">
        <f>$B$78</f>
        <v>1</v>
      </c>
      <c r="U82" s="30" t="s">
        <v>14</v>
      </c>
      <c r="V82" s="30">
        <f>T82*1000</f>
        <v>1000</v>
      </c>
      <c r="W82" s="30" t="s">
        <v>15</v>
      </c>
      <c r="X82" s="33"/>
      <c r="Y82" s="44" t="s">
        <v>36</v>
      </c>
      <c r="Z82" s="115">
        <f>$B$78</f>
        <v>1</v>
      </c>
      <c r="AA82" s="30" t="s">
        <v>14</v>
      </c>
      <c r="AB82" s="30">
        <f>Z82*1000</f>
        <v>1000</v>
      </c>
      <c r="AC82" s="30" t="s">
        <v>15</v>
      </c>
      <c r="AD82" s="33"/>
      <c r="AE82" s="44" t="s">
        <v>36</v>
      </c>
      <c r="AF82" s="115">
        <f>$B$78</f>
        <v>1</v>
      </c>
      <c r="AG82" s="30" t="s">
        <v>14</v>
      </c>
      <c r="AH82" s="30">
        <f>AF82*1000</f>
        <v>1000</v>
      </c>
      <c r="AI82" s="30" t="s">
        <v>15</v>
      </c>
      <c r="AJ82" s="33"/>
      <c r="AK82" s="44" t="s">
        <v>36</v>
      </c>
      <c r="AL82" s="115">
        <f>$B$78</f>
        <v>1</v>
      </c>
      <c r="AM82" s="30" t="s">
        <v>14</v>
      </c>
      <c r="AN82" s="30">
        <f>AL82*1000</f>
        <v>1000</v>
      </c>
      <c r="AO82" s="30" t="s">
        <v>15</v>
      </c>
      <c r="AP82" s="33"/>
      <c r="AQ82" s="44" t="s">
        <v>36</v>
      </c>
      <c r="AR82" s="115">
        <f>$B$78</f>
        <v>1</v>
      </c>
      <c r="AS82" s="30" t="s">
        <v>14</v>
      </c>
      <c r="AT82" s="30">
        <f>AR82*1000</f>
        <v>1000</v>
      </c>
      <c r="AU82" s="30" t="s">
        <v>15</v>
      </c>
      <c r="AV82" s="33"/>
      <c r="AW82" s="44" t="s">
        <v>36</v>
      </c>
      <c r="AX82" s="115">
        <f>$B$78</f>
        <v>1</v>
      </c>
      <c r="AY82" s="30" t="s">
        <v>14</v>
      </c>
      <c r="AZ82" s="30">
        <f>AX82*1000</f>
        <v>1000</v>
      </c>
      <c r="BA82" s="30" t="s">
        <v>15</v>
      </c>
      <c r="BB82" s="33"/>
      <c r="BC82" s="44" t="s">
        <v>36</v>
      </c>
      <c r="BD82" s="115">
        <f>$B$78</f>
        <v>1</v>
      </c>
      <c r="BE82" s="30" t="s">
        <v>14</v>
      </c>
      <c r="BF82" s="30">
        <f>BD82*1000</f>
        <v>1000</v>
      </c>
      <c r="BG82" s="30" t="s">
        <v>15</v>
      </c>
      <c r="BH82" s="33"/>
      <c r="BI82" s="30"/>
      <c r="BJ82" s="30"/>
      <c r="BK82" s="30"/>
      <c r="BL82" s="30"/>
      <c r="BM82" s="30"/>
      <c r="BN82" s="30"/>
    </row>
    <row r="83" spans="1:66" x14ac:dyDescent="0.3">
      <c r="A83" s="44" t="s">
        <v>91</v>
      </c>
      <c r="B83" s="113">
        <f>$B$86</f>
        <v>10</v>
      </c>
      <c r="C83" s="30" t="s">
        <v>13</v>
      </c>
      <c r="D83" s="30"/>
      <c r="E83" s="30"/>
      <c r="F83" s="33"/>
      <c r="G83" s="44" t="s">
        <v>91</v>
      </c>
      <c r="H83" s="113">
        <f>$B$86</f>
        <v>10</v>
      </c>
      <c r="I83" s="30" t="s">
        <v>13</v>
      </c>
      <c r="J83" s="30"/>
      <c r="K83" s="30"/>
      <c r="L83" s="33"/>
      <c r="M83" s="44" t="s">
        <v>91</v>
      </c>
      <c r="N83" s="113">
        <f>$B$86</f>
        <v>10</v>
      </c>
      <c r="O83" s="30" t="s">
        <v>13</v>
      </c>
      <c r="P83" s="30"/>
      <c r="Q83" s="30"/>
      <c r="R83" s="33"/>
      <c r="S83" s="44" t="s">
        <v>91</v>
      </c>
      <c r="T83" s="113">
        <f>$B$86</f>
        <v>10</v>
      </c>
      <c r="U83" s="30" t="s">
        <v>13</v>
      </c>
      <c r="V83" s="30"/>
      <c r="W83" s="30"/>
      <c r="X83" s="33"/>
      <c r="Y83" s="44" t="s">
        <v>91</v>
      </c>
      <c r="Z83" s="113">
        <f>$B$86</f>
        <v>10</v>
      </c>
      <c r="AA83" s="30" t="s">
        <v>13</v>
      </c>
      <c r="AB83" s="30"/>
      <c r="AC83" s="30"/>
      <c r="AD83" s="33"/>
      <c r="AE83" s="44" t="s">
        <v>91</v>
      </c>
      <c r="AF83" s="113">
        <f>$B$86</f>
        <v>10</v>
      </c>
      <c r="AG83" s="30" t="s">
        <v>13</v>
      </c>
      <c r="AH83" s="30"/>
      <c r="AI83" s="30"/>
      <c r="AJ83" s="33"/>
      <c r="AK83" s="44" t="s">
        <v>91</v>
      </c>
      <c r="AL83" s="113">
        <f>$B$86</f>
        <v>10</v>
      </c>
      <c r="AM83" s="30" t="s">
        <v>13</v>
      </c>
      <c r="AN83" s="30"/>
      <c r="AO83" s="30"/>
      <c r="AP83" s="33"/>
      <c r="AQ83" s="44" t="s">
        <v>91</v>
      </c>
      <c r="AR83" s="113">
        <f>$B$86</f>
        <v>10</v>
      </c>
      <c r="AS83" s="30" t="s">
        <v>13</v>
      </c>
      <c r="AT83" s="30"/>
      <c r="AU83" s="30"/>
      <c r="AV83" s="33"/>
      <c r="AW83" s="44" t="s">
        <v>91</v>
      </c>
      <c r="AX83" s="113">
        <f>$B$86</f>
        <v>10</v>
      </c>
      <c r="AY83" s="30" t="s">
        <v>13</v>
      </c>
      <c r="AZ83" s="30"/>
      <c r="BA83" s="30"/>
      <c r="BB83" s="33"/>
      <c r="BC83" s="44" t="s">
        <v>91</v>
      </c>
      <c r="BD83" s="113">
        <f>$B$86</f>
        <v>10</v>
      </c>
      <c r="BE83" s="30" t="s">
        <v>13</v>
      </c>
      <c r="BF83" s="30"/>
      <c r="BG83" s="30"/>
      <c r="BH83" s="33"/>
      <c r="BI83" s="30"/>
      <c r="BJ83" s="30"/>
      <c r="BK83" s="30"/>
      <c r="BL83" s="30"/>
      <c r="BM83" s="30"/>
      <c r="BN83" s="30"/>
    </row>
    <row r="84" spans="1:66" x14ac:dyDescent="0.3">
      <c r="A84" s="45" t="s">
        <v>90</v>
      </c>
      <c r="B84" s="112">
        <f>(B82*B83)/B81</f>
        <v>0.01</v>
      </c>
      <c r="C84" s="35" t="s">
        <v>13</v>
      </c>
      <c r="D84" s="35">
        <f>B84*1000</f>
        <v>10</v>
      </c>
      <c r="E84" s="35" t="s">
        <v>16</v>
      </c>
      <c r="F84" s="40"/>
      <c r="G84" s="45" t="s">
        <v>90</v>
      </c>
      <c r="H84" s="112">
        <f>(H82*H83)/H81</f>
        <v>0.01</v>
      </c>
      <c r="I84" s="35" t="s">
        <v>13</v>
      </c>
      <c r="J84" s="35">
        <f>H84*1000</f>
        <v>10</v>
      </c>
      <c r="K84" s="35" t="s">
        <v>16</v>
      </c>
      <c r="L84" s="40"/>
      <c r="M84" s="45" t="s">
        <v>90</v>
      </c>
      <c r="N84" s="112">
        <f>(N82*N83)/N81</f>
        <v>5.0000000000000001E-3</v>
      </c>
      <c r="O84" s="35" t="s">
        <v>13</v>
      </c>
      <c r="P84" s="35">
        <f>N84*1000</f>
        <v>5</v>
      </c>
      <c r="Q84" s="35" t="s">
        <v>16</v>
      </c>
      <c r="R84" s="40"/>
      <c r="S84" s="45" t="s">
        <v>90</v>
      </c>
      <c r="T84" s="112">
        <f>(T82*T83)/T81</f>
        <v>5.0000000000000001E-3</v>
      </c>
      <c r="U84" s="35" t="s">
        <v>13</v>
      </c>
      <c r="V84" s="35">
        <f>T84*1000</f>
        <v>5</v>
      </c>
      <c r="W84" s="35" t="s">
        <v>16</v>
      </c>
      <c r="X84" s="40"/>
      <c r="Y84" s="45" t="s">
        <v>90</v>
      </c>
      <c r="Z84" s="112">
        <f>(Z82*Z83)/Z81</f>
        <v>0.01</v>
      </c>
      <c r="AA84" s="35" t="s">
        <v>13</v>
      </c>
      <c r="AB84" s="35">
        <f>Z84*1000</f>
        <v>10</v>
      </c>
      <c r="AC84" s="35" t="s">
        <v>16</v>
      </c>
      <c r="AD84" s="40"/>
      <c r="AE84" s="45" t="s">
        <v>90</v>
      </c>
      <c r="AF84" s="112">
        <f>(AF82*AF83)/AF81</f>
        <v>5.0000000000000001E-3</v>
      </c>
      <c r="AG84" s="35" t="s">
        <v>13</v>
      </c>
      <c r="AH84" s="35">
        <f>AF84*1000</f>
        <v>5</v>
      </c>
      <c r="AI84" s="35" t="s">
        <v>16</v>
      </c>
      <c r="AJ84" s="40"/>
      <c r="AK84" s="45" t="s">
        <v>90</v>
      </c>
      <c r="AL84" s="112" t="e">
        <f>(AL82*AL83)/AL81</f>
        <v>#DIV/0!</v>
      </c>
      <c r="AM84" s="35" t="s">
        <v>13</v>
      </c>
      <c r="AN84" s="35" t="e">
        <f>AL84*1000</f>
        <v>#DIV/0!</v>
      </c>
      <c r="AO84" s="35" t="s">
        <v>16</v>
      </c>
      <c r="AP84" s="40"/>
      <c r="AQ84" s="45" t="s">
        <v>90</v>
      </c>
      <c r="AR84" s="112" t="e">
        <f>(AR82*AR83)/AR81</f>
        <v>#DIV/0!</v>
      </c>
      <c r="AS84" s="35" t="s">
        <v>13</v>
      </c>
      <c r="AT84" s="35" t="e">
        <f>AR84*1000</f>
        <v>#DIV/0!</v>
      </c>
      <c r="AU84" s="35" t="s">
        <v>16</v>
      </c>
      <c r="AV84" s="40"/>
      <c r="AW84" s="45" t="s">
        <v>90</v>
      </c>
      <c r="AX84" s="112" t="e">
        <f>(AX82*AX83)/AX81</f>
        <v>#DIV/0!</v>
      </c>
      <c r="AY84" s="35" t="s">
        <v>13</v>
      </c>
      <c r="AZ84" s="35" t="e">
        <f>AX84*1000</f>
        <v>#DIV/0!</v>
      </c>
      <c r="BA84" s="35" t="s">
        <v>16</v>
      </c>
      <c r="BB84" s="40"/>
      <c r="BC84" s="45" t="s">
        <v>90</v>
      </c>
      <c r="BD84" s="112" t="e">
        <f>(BD82*BD83)/BD81</f>
        <v>#DIV/0!</v>
      </c>
      <c r="BE84" s="35" t="s">
        <v>13</v>
      </c>
      <c r="BF84" s="35" t="e">
        <f>BD84*1000</f>
        <v>#DIV/0!</v>
      </c>
      <c r="BG84" s="35" t="s">
        <v>16</v>
      </c>
      <c r="BH84" s="40"/>
      <c r="BI84" s="30"/>
      <c r="BJ84" s="30"/>
      <c r="BK84" s="30"/>
      <c r="BL84" s="30"/>
      <c r="BM84" s="30"/>
      <c r="BN84" s="30"/>
    </row>
    <row r="85" spans="1:66" x14ac:dyDescent="0.3">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row>
    <row r="86" spans="1:66" x14ac:dyDescent="0.3">
      <c r="A86" s="46" t="s">
        <v>66</v>
      </c>
      <c r="B86" s="78">
        <v>10</v>
      </c>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row>
    <row r="87" spans="1:66" x14ac:dyDescent="0.3">
      <c r="A87" s="44" t="s">
        <v>65</v>
      </c>
      <c r="B87" s="105">
        <f>SUM(B84,H84,N84,T84,Z84,AF84)</f>
        <v>4.4999999999999998E-2</v>
      </c>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row>
    <row r="88" spans="1:66" x14ac:dyDescent="0.3">
      <c r="A88" s="45" t="s">
        <v>94</v>
      </c>
      <c r="B88" s="116">
        <f>B86-B87</f>
        <v>9.9550000000000001</v>
      </c>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row>
    <row r="89" spans="1:66" x14ac:dyDescent="0.3">
      <c r="A89" s="1"/>
      <c r="B89" s="1"/>
      <c r="C89" s="1"/>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row>
    <row r="90" spans="1:66" x14ac:dyDescent="0.3">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row>
    <row r="91" spans="1:66" x14ac:dyDescent="0.3">
      <c r="A91" s="68"/>
      <c r="B91" s="47"/>
      <c r="C91" s="48"/>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row>
    <row r="92" spans="1:66" x14ac:dyDescent="0.3">
      <c r="A92" s="44" t="s">
        <v>48</v>
      </c>
      <c r="B92" s="69">
        <v>10</v>
      </c>
      <c r="C92" s="32" t="s">
        <v>14</v>
      </c>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row>
    <row r="93" spans="1:66" x14ac:dyDescent="0.3">
      <c r="A93" s="70"/>
      <c r="B93" s="35"/>
      <c r="C93" s="4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row>
    <row r="94" spans="1:66" x14ac:dyDescent="0.3">
      <c r="A94" s="49" t="s">
        <v>25</v>
      </c>
      <c r="B94" s="41">
        <v>1</v>
      </c>
      <c r="C94" s="36" t="str">
        <f>INDEX($B$13:$B$22, MATCH(B$94,$A$13:$A$22, 0))</f>
        <v>8270 MegaMix</v>
      </c>
      <c r="D94" s="38"/>
      <c r="E94" s="38"/>
      <c r="F94" s="42"/>
      <c r="G94" s="41" t="s">
        <v>25</v>
      </c>
      <c r="H94" s="41">
        <v>2</v>
      </c>
      <c r="I94" s="36" t="str">
        <f>INDEX($B$13:$B$22, MATCH(H$94,$A$13:$A$22, 0))</f>
        <v>SVOC Additions</v>
      </c>
      <c r="J94" s="38"/>
      <c r="K94" s="38"/>
      <c r="L94" s="42"/>
      <c r="M94" s="41" t="s">
        <v>25</v>
      </c>
      <c r="N94" s="41">
        <v>3</v>
      </c>
      <c r="O94" s="36" t="str">
        <f>INDEX($B$13:$B$22, MATCH(N$94,$A$13:$A$22, 0))</f>
        <v>Appendix IX mix #1, revised</v>
      </c>
      <c r="P94" s="38"/>
      <c r="Q94" s="38"/>
      <c r="R94" s="42"/>
      <c r="S94" s="41" t="s">
        <v>25</v>
      </c>
      <c r="T94" s="41">
        <v>4</v>
      </c>
      <c r="U94" s="36" t="str">
        <f>INDEX($B$13:$B$22, MATCH(T$94,$A$13:$A$22, 0))</f>
        <v>Methapyrilene</v>
      </c>
      <c r="V94" s="38"/>
      <c r="W94" s="38"/>
      <c r="X94" s="42"/>
      <c r="Y94" s="41" t="s">
        <v>25</v>
      </c>
      <c r="Z94" s="41">
        <v>5</v>
      </c>
      <c r="AA94" s="36" t="str">
        <f>INDEX($B$13:$B$22, MATCH(Z$94,$A$13:$A$22, 0))</f>
        <v>Appendix IX mix #2</v>
      </c>
      <c r="AB94" s="38"/>
      <c r="AC94" s="38"/>
      <c r="AD94" s="42"/>
      <c r="AE94" s="41" t="s">
        <v>25</v>
      </c>
      <c r="AF94" s="41">
        <v>6</v>
      </c>
      <c r="AG94" s="36" t="str">
        <f>INDEX($B$13:$B$22, MATCH(AF$94,$A$13:$A$22, 0))</f>
        <v>Benzoic Acid</v>
      </c>
      <c r="AH94" s="38"/>
      <c r="AI94" s="38"/>
      <c r="AJ94" s="42"/>
      <c r="AK94" s="41" t="s">
        <v>25</v>
      </c>
      <c r="AL94" s="41">
        <v>7</v>
      </c>
      <c r="AM94" s="36">
        <f>INDEX($B$13:$B$22, MATCH(AL$94,$A$13:$A$22, 0))</f>
        <v>0</v>
      </c>
      <c r="AN94" s="38"/>
      <c r="AO94" s="38"/>
      <c r="AP94" s="42"/>
      <c r="AQ94" s="41" t="s">
        <v>25</v>
      </c>
      <c r="AR94" s="41">
        <v>8</v>
      </c>
      <c r="AS94" s="36">
        <f>INDEX($B$13:$B$22, MATCH(AR$94,$A$13:$A$22, 0))</f>
        <v>0</v>
      </c>
      <c r="AT94" s="38"/>
      <c r="AU94" s="38"/>
      <c r="AV94" s="42"/>
      <c r="AW94" s="41" t="s">
        <v>25</v>
      </c>
      <c r="AX94" s="41">
        <v>9</v>
      </c>
      <c r="AY94" s="36">
        <f>INDEX($B$13:$B$22, MATCH(AX$94,$A$13:$A$22, 0))</f>
        <v>0</v>
      </c>
      <c r="AZ94" s="38"/>
      <c r="BA94" s="38"/>
      <c r="BB94" s="42"/>
      <c r="BC94" s="41" t="s">
        <v>25</v>
      </c>
      <c r="BD94" s="41">
        <v>10</v>
      </c>
      <c r="BE94" s="36">
        <f>INDEX($B$13:$B$22, MATCH(BD$94,$A$13:$A$22, 0))</f>
        <v>0</v>
      </c>
      <c r="BF94" s="38"/>
      <c r="BG94" s="38"/>
      <c r="BH94" s="42"/>
      <c r="BI94" s="30"/>
      <c r="BJ94" s="30"/>
      <c r="BK94" s="30"/>
      <c r="BL94" s="30"/>
      <c r="BM94" s="30"/>
      <c r="BN94" s="30"/>
    </row>
    <row r="95" spans="1:66" x14ac:dyDescent="0.3">
      <c r="A95" s="46" t="s">
        <v>49</v>
      </c>
      <c r="B95" s="118">
        <f>INDEX($E$13:$E$22, MATCH(B$94,$A$13:$A$22, 0))</f>
        <v>1000</v>
      </c>
      <c r="C95" s="47" t="s">
        <v>14</v>
      </c>
      <c r="D95" s="47"/>
      <c r="E95" s="47"/>
      <c r="F95" s="48"/>
      <c r="G95" s="46" t="s">
        <v>49</v>
      </c>
      <c r="H95" s="118">
        <f>INDEX($E$13:$E$22, MATCH(H$94,$A$13:$A$22, 0))</f>
        <v>1000</v>
      </c>
      <c r="I95" s="47" t="s">
        <v>14</v>
      </c>
      <c r="J95" s="47"/>
      <c r="K95" s="47"/>
      <c r="L95" s="48"/>
      <c r="M95" s="46" t="s">
        <v>49</v>
      </c>
      <c r="N95" s="118">
        <f>INDEX($E$13:$E$22, MATCH(N$94,$A$13:$A$22, 0))</f>
        <v>2000</v>
      </c>
      <c r="O95" s="47" t="s">
        <v>14</v>
      </c>
      <c r="P95" s="47"/>
      <c r="Q95" s="47"/>
      <c r="R95" s="48"/>
      <c r="S95" s="46" t="s">
        <v>49</v>
      </c>
      <c r="T95" s="118">
        <f>INDEX($E$13:$E$22, MATCH(T$94,$A$13:$A$22, 0))</f>
        <v>2000</v>
      </c>
      <c r="U95" s="47" t="s">
        <v>14</v>
      </c>
      <c r="V95" s="47"/>
      <c r="W95" s="47"/>
      <c r="X95" s="48"/>
      <c r="Y95" s="46" t="s">
        <v>49</v>
      </c>
      <c r="Z95" s="118">
        <f>INDEX($E$13:$E$22, MATCH(Z$94,$A$13:$A$22, 0))</f>
        <v>1000</v>
      </c>
      <c r="AA95" s="47" t="s">
        <v>14</v>
      </c>
      <c r="AB95" s="47"/>
      <c r="AC95" s="47"/>
      <c r="AD95" s="48"/>
      <c r="AE95" s="46" t="s">
        <v>49</v>
      </c>
      <c r="AF95" s="118">
        <f>INDEX($E$13:$E$22, MATCH(AF$94,$A$13:$A$22, 0))</f>
        <v>2000</v>
      </c>
      <c r="AG95" s="47" t="s">
        <v>14</v>
      </c>
      <c r="AH95" s="47"/>
      <c r="AI95" s="47"/>
      <c r="AJ95" s="48"/>
      <c r="AK95" s="46" t="s">
        <v>49</v>
      </c>
      <c r="AL95" s="118">
        <f>INDEX($E$13:$E$22, MATCH(AL$94,$A$13:$A$22, 0))</f>
        <v>0</v>
      </c>
      <c r="AM95" s="47" t="s">
        <v>14</v>
      </c>
      <c r="AN95" s="47"/>
      <c r="AO95" s="47"/>
      <c r="AP95" s="48"/>
      <c r="AQ95" s="46" t="s">
        <v>49</v>
      </c>
      <c r="AR95" s="118">
        <f>INDEX($E$13:$E$22, MATCH(AR$94,$A$13:$A$22, 0))</f>
        <v>0</v>
      </c>
      <c r="AS95" s="47" t="s">
        <v>14</v>
      </c>
      <c r="AT95" s="47"/>
      <c r="AU95" s="47"/>
      <c r="AV95" s="48"/>
      <c r="AW95" s="46" t="s">
        <v>49</v>
      </c>
      <c r="AX95" s="118">
        <f>INDEX($E$13:$E$22, MATCH(AX$94,$A$13:$A$22, 0))</f>
        <v>0</v>
      </c>
      <c r="AY95" s="47" t="s">
        <v>14</v>
      </c>
      <c r="AZ95" s="47"/>
      <c r="BA95" s="47"/>
      <c r="BB95" s="48"/>
      <c r="BC95" s="46" t="s">
        <v>49</v>
      </c>
      <c r="BD95" s="118">
        <f>INDEX($E$13:$E$22, MATCH(BD$94,$A$13:$A$22, 0))</f>
        <v>0</v>
      </c>
      <c r="BE95" s="47" t="s">
        <v>14</v>
      </c>
      <c r="BF95" s="47"/>
      <c r="BG95" s="47"/>
      <c r="BH95" s="48"/>
      <c r="BI95" s="30"/>
      <c r="BJ95" s="30"/>
      <c r="BK95" s="30"/>
      <c r="BL95" s="30"/>
      <c r="BM95" s="30"/>
      <c r="BN95" s="30"/>
    </row>
    <row r="96" spans="1:66" x14ac:dyDescent="0.3">
      <c r="A96" s="44" t="s">
        <v>37</v>
      </c>
      <c r="B96" s="113">
        <f>$B$92</f>
        <v>10</v>
      </c>
      <c r="C96" s="30" t="s">
        <v>14</v>
      </c>
      <c r="D96" s="30">
        <f>B96*1000</f>
        <v>10000</v>
      </c>
      <c r="E96" s="30" t="s">
        <v>15</v>
      </c>
      <c r="F96" s="33"/>
      <c r="G96" s="44" t="s">
        <v>37</v>
      </c>
      <c r="H96" s="113">
        <f>$B$92</f>
        <v>10</v>
      </c>
      <c r="I96" s="30" t="s">
        <v>14</v>
      </c>
      <c r="J96" s="30">
        <f>H96*1000</f>
        <v>10000</v>
      </c>
      <c r="K96" s="30" t="s">
        <v>15</v>
      </c>
      <c r="L96" s="33"/>
      <c r="M96" s="44" t="s">
        <v>37</v>
      </c>
      <c r="N96" s="113">
        <f>$B$92</f>
        <v>10</v>
      </c>
      <c r="O96" s="30" t="s">
        <v>14</v>
      </c>
      <c r="P96" s="30">
        <f>N96*1000</f>
        <v>10000</v>
      </c>
      <c r="Q96" s="30" t="s">
        <v>15</v>
      </c>
      <c r="R96" s="33"/>
      <c r="S96" s="44" t="s">
        <v>37</v>
      </c>
      <c r="T96" s="113">
        <f>$B$92</f>
        <v>10</v>
      </c>
      <c r="U96" s="30" t="s">
        <v>14</v>
      </c>
      <c r="V96" s="30">
        <f>T96*1000</f>
        <v>10000</v>
      </c>
      <c r="W96" s="30" t="s">
        <v>15</v>
      </c>
      <c r="X96" s="33"/>
      <c r="Y96" s="44" t="s">
        <v>37</v>
      </c>
      <c r="Z96" s="113">
        <f>$B$92</f>
        <v>10</v>
      </c>
      <c r="AA96" s="30" t="s">
        <v>14</v>
      </c>
      <c r="AB96" s="30">
        <f>Z96*1000</f>
        <v>10000</v>
      </c>
      <c r="AC96" s="30" t="s">
        <v>15</v>
      </c>
      <c r="AD96" s="33"/>
      <c r="AE96" s="44" t="s">
        <v>37</v>
      </c>
      <c r="AF96" s="113">
        <f>$B$92</f>
        <v>10</v>
      </c>
      <c r="AG96" s="30" t="s">
        <v>14</v>
      </c>
      <c r="AH96" s="30">
        <f>AF96*1000</f>
        <v>10000</v>
      </c>
      <c r="AI96" s="30" t="s">
        <v>15</v>
      </c>
      <c r="AJ96" s="33"/>
      <c r="AK96" s="44" t="s">
        <v>37</v>
      </c>
      <c r="AL96" s="113">
        <f>$B$92</f>
        <v>10</v>
      </c>
      <c r="AM96" s="30" t="s">
        <v>14</v>
      </c>
      <c r="AN96" s="30">
        <f>AL96*1000</f>
        <v>10000</v>
      </c>
      <c r="AO96" s="30" t="s">
        <v>15</v>
      </c>
      <c r="AP96" s="33"/>
      <c r="AQ96" s="44" t="s">
        <v>37</v>
      </c>
      <c r="AR96" s="113">
        <f>$B$92</f>
        <v>10</v>
      </c>
      <c r="AS96" s="30" t="s">
        <v>14</v>
      </c>
      <c r="AT96" s="30">
        <f>AR96*1000</f>
        <v>10000</v>
      </c>
      <c r="AU96" s="30" t="s">
        <v>15</v>
      </c>
      <c r="AV96" s="33"/>
      <c r="AW96" s="44" t="s">
        <v>37</v>
      </c>
      <c r="AX96" s="113">
        <f>$B$92</f>
        <v>10</v>
      </c>
      <c r="AY96" s="30" t="s">
        <v>14</v>
      </c>
      <c r="AZ96" s="30">
        <f>AX96*1000</f>
        <v>10000</v>
      </c>
      <c r="BA96" s="30" t="s">
        <v>15</v>
      </c>
      <c r="BB96" s="33"/>
      <c r="BC96" s="44" t="s">
        <v>37</v>
      </c>
      <c r="BD96" s="113">
        <f>$B$92</f>
        <v>10</v>
      </c>
      <c r="BE96" s="30" t="s">
        <v>14</v>
      </c>
      <c r="BF96" s="30">
        <f>BD96*1000</f>
        <v>10000</v>
      </c>
      <c r="BG96" s="30" t="s">
        <v>15</v>
      </c>
      <c r="BH96" s="33"/>
      <c r="BI96" s="30"/>
      <c r="BJ96" s="30"/>
      <c r="BK96" s="30"/>
      <c r="BL96" s="30"/>
      <c r="BM96" s="30"/>
      <c r="BN96" s="30"/>
    </row>
    <row r="97" spans="1:66" x14ac:dyDescent="0.3">
      <c r="A97" s="44" t="s">
        <v>92</v>
      </c>
      <c r="B97" s="113">
        <f>$B$100</f>
        <v>10</v>
      </c>
      <c r="C97" s="30" t="s">
        <v>13</v>
      </c>
      <c r="D97" s="30"/>
      <c r="E97" s="30"/>
      <c r="F97" s="33"/>
      <c r="G97" s="44" t="s">
        <v>92</v>
      </c>
      <c r="H97" s="113">
        <f>$B$100</f>
        <v>10</v>
      </c>
      <c r="I97" s="30" t="s">
        <v>13</v>
      </c>
      <c r="J97" s="30"/>
      <c r="K97" s="30"/>
      <c r="L97" s="33"/>
      <c r="M97" s="44" t="s">
        <v>92</v>
      </c>
      <c r="N97" s="113">
        <f>$B$100</f>
        <v>10</v>
      </c>
      <c r="O97" s="30" t="s">
        <v>13</v>
      </c>
      <c r="P97" s="30"/>
      <c r="Q97" s="30"/>
      <c r="R97" s="33"/>
      <c r="S97" s="44" t="s">
        <v>92</v>
      </c>
      <c r="T97" s="113">
        <f>$B$100</f>
        <v>10</v>
      </c>
      <c r="U97" s="30" t="s">
        <v>13</v>
      </c>
      <c r="V97" s="30"/>
      <c r="W97" s="30"/>
      <c r="X97" s="33"/>
      <c r="Y97" s="44" t="s">
        <v>92</v>
      </c>
      <c r="Z97" s="113">
        <f>$B$100</f>
        <v>10</v>
      </c>
      <c r="AA97" s="30" t="s">
        <v>13</v>
      </c>
      <c r="AB97" s="30"/>
      <c r="AC97" s="30"/>
      <c r="AD97" s="33"/>
      <c r="AE97" s="44" t="s">
        <v>92</v>
      </c>
      <c r="AF97" s="113">
        <f>$B$100</f>
        <v>10</v>
      </c>
      <c r="AG97" s="30" t="s">
        <v>13</v>
      </c>
      <c r="AH97" s="30"/>
      <c r="AI97" s="30"/>
      <c r="AJ97" s="33"/>
      <c r="AK97" s="44" t="s">
        <v>92</v>
      </c>
      <c r="AL97" s="113">
        <f>$B$100</f>
        <v>10</v>
      </c>
      <c r="AM97" s="30" t="s">
        <v>13</v>
      </c>
      <c r="AN97" s="30"/>
      <c r="AO97" s="30"/>
      <c r="AP97" s="33"/>
      <c r="AQ97" s="44" t="s">
        <v>92</v>
      </c>
      <c r="AR97" s="113">
        <f>$B$100</f>
        <v>10</v>
      </c>
      <c r="AS97" s="30" t="s">
        <v>13</v>
      </c>
      <c r="AT97" s="30"/>
      <c r="AU97" s="30"/>
      <c r="AV97" s="33"/>
      <c r="AW97" s="44" t="s">
        <v>92</v>
      </c>
      <c r="AX97" s="113">
        <f>$B$100</f>
        <v>10</v>
      </c>
      <c r="AY97" s="30" t="s">
        <v>13</v>
      </c>
      <c r="AZ97" s="30"/>
      <c r="BA97" s="30"/>
      <c r="BB97" s="33"/>
      <c r="BC97" s="44" t="s">
        <v>92</v>
      </c>
      <c r="BD97" s="113">
        <f>$B$100</f>
        <v>10</v>
      </c>
      <c r="BE97" s="30" t="s">
        <v>13</v>
      </c>
      <c r="BF97" s="30"/>
      <c r="BG97" s="30"/>
      <c r="BH97" s="33"/>
      <c r="BI97" s="30"/>
      <c r="BJ97" s="30"/>
      <c r="BK97" s="30"/>
      <c r="BL97" s="30"/>
      <c r="BM97" s="30"/>
      <c r="BN97" s="30"/>
    </row>
    <row r="98" spans="1:66" x14ac:dyDescent="0.3">
      <c r="A98" s="45" t="s">
        <v>90</v>
      </c>
      <c r="B98" s="133">
        <f>(B96*B97)/B95</f>
        <v>0.1</v>
      </c>
      <c r="C98" s="35" t="s">
        <v>13</v>
      </c>
      <c r="D98" s="35">
        <f>B98*1000</f>
        <v>100</v>
      </c>
      <c r="E98" s="35" t="s">
        <v>16</v>
      </c>
      <c r="F98" s="40"/>
      <c r="G98" s="45" t="s">
        <v>90</v>
      </c>
      <c r="H98" s="133">
        <f>(H96*H97)/H95</f>
        <v>0.1</v>
      </c>
      <c r="I98" s="35" t="s">
        <v>13</v>
      </c>
      <c r="J98" s="35">
        <f>H98*1000</f>
        <v>100</v>
      </c>
      <c r="K98" s="35" t="s">
        <v>16</v>
      </c>
      <c r="L98" s="40"/>
      <c r="M98" s="45" t="s">
        <v>90</v>
      </c>
      <c r="N98" s="132">
        <f>(N96*N97)/N95</f>
        <v>0.05</v>
      </c>
      <c r="O98" s="35" t="s">
        <v>13</v>
      </c>
      <c r="P98" s="35">
        <f>N98*1000</f>
        <v>50</v>
      </c>
      <c r="Q98" s="35" t="s">
        <v>16</v>
      </c>
      <c r="R98" s="40"/>
      <c r="S98" s="45" t="s">
        <v>90</v>
      </c>
      <c r="T98" s="132">
        <f>(T96*T97)/T95</f>
        <v>0.05</v>
      </c>
      <c r="U98" s="35" t="s">
        <v>13</v>
      </c>
      <c r="V98" s="35">
        <f>T98*1000</f>
        <v>50</v>
      </c>
      <c r="W98" s="35" t="s">
        <v>16</v>
      </c>
      <c r="X98" s="40"/>
      <c r="Y98" s="45" t="s">
        <v>90</v>
      </c>
      <c r="Z98" s="133">
        <f>(Z96*Z97)/Z95</f>
        <v>0.1</v>
      </c>
      <c r="AA98" s="35" t="s">
        <v>13</v>
      </c>
      <c r="AB98" s="35">
        <f>Z98*1000</f>
        <v>100</v>
      </c>
      <c r="AC98" s="35" t="s">
        <v>16</v>
      </c>
      <c r="AD98" s="40"/>
      <c r="AE98" s="45" t="s">
        <v>90</v>
      </c>
      <c r="AF98" s="132">
        <f>(AF96*AF97)/AF95</f>
        <v>0.05</v>
      </c>
      <c r="AG98" s="35" t="s">
        <v>13</v>
      </c>
      <c r="AH98" s="35">
        <f>AF98*1000</f>
        <v>50</v>
      </c>
      <c r="AI98" s="35" t="s">
        <v>16</v>
      </c>
      <c r="AJ98" s="40"/>
      <c r="AK98" s="45" t="s">
        <v>90</v>
      </c>
      <c r="AL98" s="112" t="e">
        <f>(AL96*AL97)/AL95</f>
        <v>#DIV/0!</v>
      </c>
      <c r="AM98" s="35" t="s">
        <v>13</v>
      </c>
      <c r="AN98" s="35" t="e">
        <f>AL98*1000</f>
        <v>#DIV/0!</v>
      </c>
      <c r="AO98" s="35" t="s">
        <v>16</v>
      </c>
      <c r="AP98" s="40"/>
      <c r="AQ98" s="45" t="s">
        <v>90</v>
      </c>
      <c r="AR98" s="112" t="e">
        <f>(AR96*AR97)/AR95</f>
        <v>#DIV/0!</v>
      </c>
      <c r="AS98" s="35" t="s">
        <v>13</v>
      </c>
      <c r="AT98" s="35" t="e">
        <f>AR98*1000</f>
        <v>#DIV/0!</v>
      </c>
      <c r="AU98" s="35" t="s">
        <v>16</v>
      </c>
      <c r="AV98" s="40"/>
      <c r="AW98" s="45" t="s">
        <v>90</v>
      </c>
      <c r="AX98" s="112" t="e">
        <f>(AX96*AX97)/AX95</f>
        <v>#DIV/0!</v>
      </c>
      <c r="AY98" s="35" t="s">
        <v>13</v>
      </c>
      <c r="AZ98" s="35" t="e">
        <f>AX98*1000</f>
        <v>#DIV/0!</v>
      </c>
      <c r="BA98" s="35" t="s">
        <v>16</v>
      </c>
      <c r="BB98" s="40"/>
      <c r="BC98" s="45" t="s">
        <v>90</v>
      </c>
      <c r="BD98" s="112" t="e">
        <f>(BD96*BD97)/BD95</f>
        <v>#DIV/0!</v>
      </c>
      <c r="BE98" s="35" t="s">
        <v>13</v>
      </c>
      <c r="BF98" s="35" t="e">
        <f>BD98*1000</f>
        <v>#DIV/0!</v>
      </c>
      <c r="BG98" s="35" t="s">
        <v>16</v>
      </c>
      <c r="BH98" s="40"/>
      <c r="BI98" s="30"/>
      <c r="BJ98" s="30"/>
      <c r="BK98" s="30"/>
      <c r="BL98" s="30"/>
      <c r="BM98" s="30"/>
      <c r="BN98" s="30"/>
    </row>
    <row r="99" spans="1:66" x14ac:dyDescent="0.3">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row>
    <row r="100" spans="1:66" x14ac:dyDescent="0.3">
      <c r="A100" s="46" t="s">
        <v>68</v>
      </c>
      <c r="B100" s="78">
        <v>10</v>
      </c>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row>
    <row r="101" spans="1:66" x14ac:dyDescent="0.3">
      <c r="A101" s="44" t="s">
        <v>65</v>
      </c>
      <c r="B101" s="105">
        <f>SUM(B98,H98,N98,T98,Z98,AF98)</f>
        <v>0.45</v>
      </c>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row>
    <row r="102" spans="1:66" x14ac:dyDescent="0.3">
      <c r="A102" s="44" t="s">
        <v>94</v>
      </c>
      <c r="B102" s="132">
        <f>B100-B101</f>
        <v>9.5500000000000007</v>
      </c>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row>
    <row r="103" spans="1:66" ht="15" customHeight="1" x14ac:dyDescent="0.3">
      <c r="A103" s="146" t="s">
        <v>95</v>
      </c>
      <c r="B103" s="147"/>
      <c r="C103" s="147"/>
      <c r="D103" s="147"/>
      <c r="E103" s="148"/>
      <c r="F103" s="50"/>
      <c r="G103" s="50"/>
      <c r="H103" s="50"/>
      <c r="I103" s="50"/>
      <c r="J103" s="50"/>
      <c r="K103" s="50"/>
      <c r="L103" s="5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row>
    <row r="104" spans="1:66" x14ac:dyDescent="0.3">
      <c r="A104" s="149"/>
      <c r="B104" s="150"/>
      <c r="C104" s="150"/>
      <c r="D104" s="150"/>
      <c r="E104" s="151"/>
      <c r="F104" s="50"/>
      <c r="G104" s="50"/>
      <c r="H104" s="50"/>
      <c r="I104" s="50"/>
      <c r="J104" s="50"/>
      <c r="K104" s="50"/>
      <c r="L104" s="50"/>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row>
    <row r="105" spans="1:66" x14ac:dyDescent="0.3">
      <c r="A105" s="149"/>
      <c r="B105" s="150"/>
      <c r="C105" s="150"/>
      <c r="D105" s="150"/>
      <c r="E105" s="151"/>
      <c r="F105" s="50"/>
      <c r="G105" s="50"/>
      <c r="H105" s="50"/>
      <c r="I105" s="50"/>
      <c r="J105" s="50"/>
      <c r="K105" s="50"/>
      <c r="L105" s="50"/>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row>
    <row r="106" spans="1:66" x14ac:dyDescent="0.3">
      <c r="A106" s="149"/>
      <c r="B106" s="150"/>
      <c r="C106" s="150"/>
      <c r="D106" s="150"/>
      <c r="E106" s="151"/>
      <c r="F106" s="50"/>
      <c r="G106" s="50"/>
      <c r="H106" s="50"/>
      <c r="I106" s="50"/>
      <c r="J106" s="50"/>
      <c r="K106" s="50"/>
      <c r="L106" s="50"/>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row>
    <row r="107" spans="1:66" x14ac:dyDescent="0.3">
      <c r="A107" s="149"/>
      <c r="B107" s="150"/>
      <c r="C107" s="150"/>
      <c r="D107" s="150"/>
      <c r="E107" s="151"/>
      <c r="F107" s="50"/>
      <c r="G107" s="50"/>
      <c r="H107" s="50"/>
      <c r="I107" s="50"/>
      <c r="J107" s="50"/>
      <c r="K107" s="50"/>
      <c r="L107" s="50"/>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row>
    <row r="108" spans="1:66" x14ac:dyDescent="0.3">
      <c r="A108" s="149"/>
      <c r="B108" s="150"/>
      <c r="C108" s="150"/>
      <c r="D108" s="150"/>
      <c r="E108" s="151"/>
      <c r="F108" s="50"/>
      <c r="G108" s="50"/>
      <c r="H108" s="50"/>
      <c r="I108" s="50"/>
      <c r="J108" s="50"/>
      <c r="K108" s="50"/>
      <c r="L108" s="50"/>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row>
    <row r="109" spans="1:66" x14ac:dyDescent="0.3">
      <c r="A109" s="149"/>
      <c r="B109" s="150"/>
      <c r="C109" s="150"/>
      <c r="D109" s="150"/>
      <c r="E109" s="151"/>
      <c r="F109" s="50"/>
      <c r="G109" s="50"/>
      <c r="H109" s="50"/>
      <c r="I109" s="50"/>
      <c r="J109" s="50"/>
      <c r="K109" s="50"/>
      <c r="L109" s="50"/>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row>
    <row r="110" spans="1:66" x14ac:dyDescent="0.3">
      <c r="A110" s="152"/>
      <c r="B110" s="153"/>
      <c r="C110" s="153"/>
      <c r="D110" s="153"/>
      <c r="E110" s="154"/>
      <c r="F110" s="50"/>
      <c r="G110" s="50"/>
      <c r="H110" s="50"/>
      <c r="I110" s="50"/>
      <c r="J110" s="50"/>
      <c r="K110" s="50"/>
      <c r="L110" s="50"/>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row>
    <row r="111" spans="1:66" x14ac:dyDescent="0.3">
      <c r="A111" s="50"/>
      <c r="B111" s="50"/>
      <c r="C111" s="50"/>
      <c r="D111" s="50"/>
      <c r="E111" s="50"/>
      <c r="F111" s="50"/>
      <c r="G111" s="50"/>
      <c r="H111" s="50"/>
      <c r="I111" s="50"/>
      <c r="J111" s="50"/>
      <c r="K111" s="50"/>
      <c r="L111" s="50"/>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row>
    <row r="112" spans="1:66" x14ac:dyDescent="0.3">
      <c r="A112" s="50"/>
      <c r="B112" s="50"/>
      <c r="C112" s="50"/>
      <c r="D112" s="50"/>
      <c r="E112" s="50"/>
      <c r="F112" s="50"/>
      <c r="G112" s="50"/>
      <c r="H112" s="50"/>
      <c r="I112" s="50"/>
      <c r="J112" s="50"/>
      <c r="K112" s="50"/>
      <c r="L112" s="50"/>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row>
    <row r="113" spans="1:66" ht="15" thickBot="1" x14ac:dyDescent="0.35">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67"/>
      <c r="BA113" s="67"/>
      <c r="BB113" s="67"/>
      <c r="BC113" s="67"/>
      <c r="BD113" s="67"/>
      <c r="BE113" s="67"/>
      <c r="BF113" s="67"/>
      <c r="BG113" s="67"/>
      <c r="BH113" s="67"/>
      <c r="BI113" s="67"/>
      <c r="BJ113" s="67"/>
      <c r="BK113" s="67"/>
      <c r="BL113" s="67"/>
      <c r="BM113" s="67"/>
      <c r="BN113" s="67"/>
    </row>
    <row r="114" spans="1:66" ht="15" thickTop="1" x14ac:dyDescent="0.3">
      <c r="A114" s="1"/>
      <c r="B114" s="1"/>
      <c r="C114" s="1"/>
      <c r="D114" s="1"/>
      <c r="E114" s="1"/>
      <c r="F114" s="1"/>
      <c r="G114" s="50"/>
      <c r="H114" s="50"/>
      <c r="I114" s="50"/>
      <c r="J114" s="50"/>
      <c r="K114" s="50"/>
      <c r="L114" s="50"/>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row>
    <row r="115" spans="1:66" x14ac:dyDescent="0.3">
      <c r="B115" s="1"/>
      <c r="C115" s="1"/>
      <c r="D115" s="1"/>
      <c r="E115" s="1"/>
      <c r="F115" s="1"/>
      <c r="G115" s="50"/>
      <c r="H115" s="50"/>
      <c r="I115" s="50"/>
      <c r="J115" s="50"/>
      <c r="K115" s="50"/>
      <c r="L115" s="50"/>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row>
    <row r="116" spans="1:66" x14ac:dyDescent="0.3">
      <c r="A116" s="2" t="s">
        <v>39</v>
      </c>
      <c r="B116" s="1"/>
      <c r="C116" s="1"/>
      <c r="D116" s="1"/>
      <c r="E116" s="1"/>
      <c r="F116" s="1"/>
      <c r="G116" s="50"/>
      <c r="H116" s="50"/>
      <c r="I116" s="50"/>
      <c r="J116" s="50"/>
      <c r="K116" s="50"/>
      <c r="L116" s="50"/>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row>
    <row r="117" spans="1:66" x14ac:dyDescent="0.3">
      <c r="A117" s="52" t="s">
        <v>42</v>
      </c>
      <c r="B117" s="56">
        <f>(B118*B119)/B120</f>
        <v>4</v>
      </c>
      <c r="C117" s="22" t="s">
        <v>14</v>
      </c>
      <c r="D117" s="22">
        <f>B117*1000</f>
        <v>4000</v>
      </c>
      <c r="E117" s="23" t="s">
        <v>15</v>
      </c>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row>
    <row r="118" spans="1:66" x14ac:dyDescent="0.3">
      <c r="A118" s="53" t="s">
        <v>40</v>
      </c>
      <c r="B118" s="121">
        <v>400</v>
      </c>
      <c r="C118" s="1" t="s">
        <v>14</v>
      </c>
      <c r="D118" s="1"/>
      <c r="E118" s="4"/>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row>
    <row r="119" spans="1:66" x14ac:dyDescent="0.3">
      <c r="A119" s="53" t="s">
        <v>34</v>
      </c>
      <c r="B119" s="121">
        <v>0.1</v>
      </c>
      <c r="C119" s="1" t="s">
        <v>13</v>
      </c>
      <c r="D119" s="1">
        <f>B119*1000</f>
        <v>100</v>
      </c>
      <c r="E119" s="4" t="s">
        <v>16</v>
      </c>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row>
    <row r="120" spans="1:66" x14ac:dyDescent="0.3">
      <c r="A120" s="54" t="s">
        <v>35</v>
      </c>
      <c r="B120" s="55">
        <v>10</v>
      </c>
      <c r="C120" s="5" t="s">
        <v>13</v>
      </c>
      <c r="D120" s="5"/>
      <c r="E120" s="6"/>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row>
    <row r="121" spans="1:66" x14ac:dyDescent="0.3">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row>
    <row r="122" spans="1:66" x14ac:dyDescent="0.3">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row>
    <row r="123" spans="1:66" x14ac:dyDescent="0.3">
      <c r="A123" s="52" t="s">
        <v>42</v>
      </c>
      <c r="B123" s="56">
        <f>B117</f>
        <v>4</v>
      </c>
      <c r="C123" s="22" t="s">
        <v>14</v>
      </c>
      <c r="D123" s="22"/>
      <c r="E123" s="23"/>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row>
    <row r="124" spans="1:66" x14ac:dyDescent="0.3">
      <c r="A124" s="53" t="s">
        <v>32</v>
      </c>
      <c r="B124" s="121">
        <v>0.01</v>
      </c>
      <c r="C124" s="1" t="s">
        <v>13</v>
      </c>
      <c r="D124" s="1">
        <f>B124*1000</f>
        <v>10</v>
      </c>
      <c r="E124" s="4" t="s">
        <v>16</v>
      </c>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row>
    <row r="125" spans="1:66" x14ac:dyDescent="0.3">
      <c r="A125" s="53" t="s">
        <v>41</v>
      </c>
      <c r="B125" s="121">
        <v>10</v>
      </c>
      <c r="C125" s="1" t="s">
        <v>13</v>
      </c>
      <c r="D125" s="1"/>
      <c r="E125" s="4"/>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row>
    <row r="126" spans="1:66" x14ac:dyDescent="0.3">
      <c r="A126" s="54" t="s">
        <v>43</v>
      </c>
      <c r="B126" s="122">
        <f>(B123*B124)/B125</f>
        <v>4.0000000000000001E-3</v>
      </c>
      <c r="C126" s="5" t="s">
        <v>14</v>
      </c>
      <c r="D126" s="5">
        <f>B126*1000</f>
        <v>4</v>
      </c>
      <c r="E126" s="6" t="s">
        <v>15</v>
      </c>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row>
    <row r="127" spans="1:66" x14ac:dyDescent="0.3">
      <c r="A127" s="149" t="s">
        <v>54</v>
      </c>
      <c r="B127" s="150"/>
      <c r="C127" s="150"/>
      <c r="D127" s="150"/>
      <c r="E127" s="15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row>
    <row r="128" spans="1:66" x14ac:dyDescent="0.3">
      <c r="A128" s="149"/>
      <c r="B128" s="150"/>
      <c r="C128" s="150"/>
      <c r="D128" s="150"/>
      <c r="E128" s="15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row>
    <row r="129" spans="1:66" x14ac:dyDescent="0.3">
      <c r="A129" s="149"/>
      <c r="B129" s="150"/>
      <c r="C129" s="150"/>
      <c r="D129" s="150"/>
      <c r="E129" s="15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row>
    <row r="130" spans="1:66" x14ac:dyDescent="0.3">
      <c r="A130" s="149"/>
      <c r="B130" s="150"/>
      <c r="C130" s="150"/>
      <c r="D130" s="150"/>
      <c r="E130" s="15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row>
    <row r="131" spans="1:66" x14ac:dyDescent="0.3">
      <c r="A131" s="152"/>
      <c r="B131" s="153"/>
      <c r="C131" s="153"/>
      <c r="D131" s="153"/>
      <c r="E131" s="154"/>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row>
    <row r="132" spans="1:6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row>
    <row r="133" spans="1:6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row>
    <row r="134" spans="1:6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row>
    <row r="135" spans="1:6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row>
    <row r="136" spans="1:6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row>
    <row r="137" spans="1:6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row>
    <row r="138" spans="1:66" x14ac:dyDescent="0.3">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row>
  </sheetData>
  <mergeCells count="9">
    <mergeCell ref="A64:E71"/>
    <mergeCell ref="A74:A75"/>
    <mergeCell ref="A103:E110"/>
    <mergeCell ref="A127:E131"/>
    <mergeCell ref="A8:A9"/>
    <mergeCell ref="A23:E27"/>
    <mergeCell ref="A30:A31"/>
    <mergeCell ref="A46:E50"/>
    <mergeCell ref="A54:A5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2"/>
  <sheetViews>
    <sheetView zoomScale="70" zoomScaleNormal="70" workbookViewId="0">
      <selection activeCell="A93" sqref="A93"/>
    </sheetView>
  </sheetViews>
  <sheetFormatPr defaultRowHeight="14.4" x14ac:dyDescent="0.3"/>
  <cols>
    <col min="1" max="1" width="45" customWidth="1"/>
    <col min="2" max="2" width="33" bestFit="1" customWidth="1"/>
    <col min="3" max="3" width="33.88671875" bestFit="1" customWidth="1"/>
    <col min="4" max="4" width="36" bestFit="1" customWidth="1"/>
    <col min="5" max="5" width="33.88671875" bestFit="1" customWidth="1"/>
    <col min="7" max="7" width="19.5546875" bestFit="1" customWidth="1"/>
    <col min="8" max="8" width="8.33203125" bestFit="1" customWidth="1"/>
    <col min="9" max="9" width="7.33203125" bestFit="1" customWidth="1"/>
    <col min="10" max="10" width="8.33203125" bestFit="1" customWidth="1"/>
    <col min="11" max="11" width="7.33203125" bestFit="1" customWidth="1"/>
    <col min="13" max="13" width="19.5546875" bestFit="1" customWidth="1"/>
    <col min="14" max="14" width="8.33203125" bestFit="1" customWidth="1"/>
    <col min="15" max="15" width="7.33203125" bestFit="1" customWidth="1"/>
    <col min="16" max="16" width="8.33203125" bestFit="1" customWidth="1"/>
    <col min="17" max="17" width="7.33203125" bestFit="1" customWidth="1"/>
    <col min="19" max="19" width="19.5546875" bestFit="1" customWidth="1"/>
    <col min="20" max="20" width="8.33203125" bestFit="1" customWidth="1"/>
    <col min="21" max="21" width="7.33203125" bestFit="1" customWidth="1"/>
    <col min="22" max="22" width="8.33203125" bestFit="1" customWidth="1"/>
    <col min="23" max="23" width="7.33203125" bestFit="1" customWidth="1"/>
    <col min="25" max="25" width="19.5546875" bestFit="1" customWidth="1"/>
    <col min="26" max="26" width="8.33203125" bestFit="1" customWidth="1"/>
    <col min="27" max="27" width="7.33203125" bestFit="1" customWidth="1"/>
    <col min="28" max="28" width="8.33203125" bestFit="1" customWidth="1"/>
    <col min="29" max="29" width="7.33203125" bestFit="1" customWidth="1"/>
  </cols>
  <sheetData>
    <row r="1" spans="1:31" x14ac:dyDescent="0.3">
      <c r="A1" s="160" t="s">
        <v>3</v>
      </c>
      <c r="B1" s="161"/>
      <c r="C1" s="1"/>
      <c r="D1" s="71" t="s">
        <v>50</v>
      </c>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3">
      <c r="A2" s="88">
        <v>0.1</v>
      </c>
      <c r="B2" s="91" t="s">
        <v>22</v>
      </c>
      <c r="C2" s="1"/>
      <c r="D2" s="77" t="s">
        <v>53</v>
      </c>
      <c r="F2" s="1"/>
      <c r="G2" s="1"/>
      <c r="H2" s="1"/>
      <c r="I2" s="1"/>
      <c r="J2" s="1"/>
      <c r="K2" s="1"/>
      <c r="L2" s="1"/>
      <c r="M2" s="1"/>
      <c r="N2" s="1"/>
      <c r="O2" s="1"/>
      <c r="P2" s="1"/>
      <c r="Q2" s="1"/>
      <c r="R2" s="1"/>
      <c r="S2" s="1"/>
      <c r="T2" s="1"/>
      <c r="U2" s="1"/>
      <c r="V2" s="1"/>
      <c r="W2" s="1"/>
      <c r="X2" s="1"/>
      <c r="Y2" s="1"/>
      <c r="Z2" s="1"/>
      <c r="AA2" s="1"/>
      <c r="AB2" s="1"/>
      <c r="AC2" s="1"/>
      <c r="AD2" s="1"/>
      <c r="AE2" s="1"/>
    </row>
    <row r="3" spans="1:31" x14ac:dyDescent="0.3">
      <c r="A3" s="89">
        <f>A2*1000</f>
        <v>100</v>
      </c>
      <c r="B3" s="92" t="s">
        <v>23</v>
      </c>
      <c r="C3" s="1"/>
      <c r="D3" s="120" t="s">
        <v>51</v>
      </c>
      <c r="E3" s="1"/>
      <c r="F3" s="1"/>
      <c r="G3" s="1"/>
      <c r="H3" s="1"/>
      <c r="I3" s="1"/>
      <c r="J3" s="1"/>
      <c r="K3" s="1"/>
      <c r="L3" s="1"/>
      <c r="M3" s="1"/>
      <c r="N3" s="1"/>
      <c r="O3" s="1"/>
      <c r="P3" s="1"/>
      <c r="Q3" s="1"/>
      <c r="R3" s="1"/>
      <c r="S3" s="1"/>
      <c r="T3" s="1"/>
      <c r="U3" s="1"/>
      <c r="V3" s="1"/>
      <c r="W3" s="1"/>
      <c r="X3" s="1"/>
      <c r="Y3" s="1"/>
      <c r="Z3" s="1"/>
      <c r="AA3" s="1"/>
      <c r="AB3" s="1"/>
      <c r="AC3" s="1"/>
      <c r="AD3" s="1"/>
      <c r="AE3" s="1"/>
    </row>
    <row r="4" spans="1:31" x14ac:dyDescent="0.3">
      <c r="A4" s="90">
        <f>A2*1000*1000</f>
        <v>100000</v>
      </c>
      <c r="B4" s="93" t="s">
        <v>24</v>
      </c>
      <c r="C4" s="1"/>
      <c r="D4" s="117" t="s">
        <v>52</v>
      </c>
      <c r="E4" s="1"/>
      <c r="F4" s="1"/>
      <c r="G4" s="1"/>
      <c r="H4" s="1"/>
      <c r="I4" s="1"/>
      <c r="J4" s="1"/>
      <c r="K4" s="1"/>
      <c r="L4" s="1"/>
      <c r="M4" s="1"/>
      <c r="N4" s="1"/>
      <c r="O4" s="1"/>
      <c r="P4" s="1"/>
      <c r="Q4" s="1"/>
      <c r="R4" s="1"/>
      <c r="S4" s="1"/>
      <c r="T4" s="1"/>
      <c r="U4" s="1"/>
      <c r="V4" s="1"/>
      <c r="W4" s="1"/>
      <c r="X4" s="1"/>
      <c r="Y4" s="1"/>
      <c r="Z4" s="1"/>
      <c r="AA4" s="1"/>
      <c r="AB4" s="1"/>
      <c r="AC4" s="1"/>
      <c r="AD4" s="1"/>
      <c r="AE4" s="1"/>
    </row>
    <row r="5" spans="1:31" x14ac:dyDescent="0.3">
      <c r="A5" s="1"/>
      <c r="B5" s="1"/>
      <c r="C5" s="1"/>
      <c r="D5" s="13"/>
      <c r="E5" s="1"/>
      <c r="F5" s="1"/>
      <c r="G5" s="1"/>
      <c r="H5" s="1"/>
      <c r="I5" s="1"/>
      <c r="J5" s="1"/>
      <c r="K5" s="1"/>
      <c r="L5" s="1"/>
      <c r="M5" s="1"/>
      <c r="N5" s="1"/>
      <c r="O5" s="1"/>
      <c r="P5" s="1"/>
      <c r="Q5" s="1"/>
      <c r="R5" s="1"/>
      <c r="S5" s="1"/>
      <c r="T5" s="1"/>
      <c r="U5" s="1"/>
      <c r="V5" s="1"/>
      <c r="W5" s="1"/>
      <c r="X5" s="1"/>
      <c r="Y5" s="1"/>
      <c r="Z5" s="1"/>
      <c r="AA5" s="1"/>
      <c r="AB5" s="1"/>
      <c r="AC5" s="1"/>
      <c r="AD5" s="1"/>
      <c r="AE5" s="1"/>
    </row>
    <row r="6" spans="1:31" ht="15" thickBot="1" x14ac:dyDescent="0.3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5" thickTop="1" x14ac:dyDescent="0.3">
      <c r="A7" s="155" t="s">
        <v>26</v>
      </c>
      <c r="B7" s="155"/>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row>
    <row r="8" spans="1:31" x14ac:dyDescent="0.3">
      <c r="A8" s="156"/>
      <c r="B8" s="156"/>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1" x14ac:dyDescent="0.3">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row>
    <row r="10" spans="1:31" x14ac:dyDescent="0.3">
      <c r="A10" s="2" t="s">
        <v>30</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x14ac:dyDescent="0.3">
      <c r="A11" s="7" t="s">
        <v>0</v>
      </c>
      <c r="B11" s="71" t="s">
        <v>1</v>
      </c>
      <c r="C11" s="71" t="s">
        <v>86</v>
      </c>
      <c r="D11" s="71" t="s">
        <v>7</v>
      </c>
      <c r="E11" s="24" t="s">
        <v>2</v>
      </c>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x14ac:dyDescent="0.3">
      <c r="A12" s="94">
        <v>1</v>
      </c>
      <c r="B12" s="18" t="s">
        <v>9</v>
      </c>
      <c r="C12" s="15">
        <v>31886</v>
      </c>
      <c r="D12" s="15" t="s">
        <v>8</v>
      </c>
      <c r="E12" s="25">
        <v>2000</v>
      </c>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x14ac:dyDescent="0.3">
      <c r="A13" s="94">
        <v>2</v>
      </c>
      <c r="B13" s="19"/>
      <c r="C13" s="16"/>
      <c r="D13" s="16"/>
      <c r="E13" s="25">
        <v>1000</v>
      </c>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x14ac:dyDescent="0.3">
      <c r="A14" s="94">
        <v>3</v>
      </c>
      <c r="B14" s="19"/>
      <c r="C14" s="16"/>
      <c r="D14" s="16"/>
      <c r="E14" s="25"/>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x14ac:dyDescent="0.3">
      <c r="A15" s="94">
        <v>4</v>
      </c>
      <c r="B15" s="19"/>
      <c r="C15" s="16"/>
      <c r="D15" s="16"/>
      <c r="E15" s="25"/>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1" x14ac:dyDescent="0.3">
      <c r="A16" s="95">
        <v>5</v>
      </c>
      <c r="B16" s="20"/>
      <c r="C16" s="17"/>
      <c r="D16" s="17"/>
      <c r="E16" s="26"/>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1" x14ac:dyDescent="0.3">
      <c r="A17" s="157" t="s">
        <v>71</v>
      </c>
      <c r="B17" s="147"/>
      <c r="C17" s="147"/>
      <c r="D17" s="147"/>
      <c r="E17" s="148"/>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x14ac:dyDescent="0.3">
      <c r="A18" s="149"/>
      <c r="B18" s="150"/>
      <c r="C18" s="150"/>
      <c r="D18" s="150"/>
      <c r="E18" s="15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x14ac:dyDescent="0.3">
      <c r="A19" s="149"/>
      <c r="B19" s="150"/>
      <c r="C19" s="150"/>
      <c r="D19" s="150"/>
      <c r="E19" s="15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1" x14ac:dyDescent="0.3">
      <c r="A20" s="149"/>
      <c r="B20" s="150"/>
      <c r="C20" s="150"/>
      <c r="D20" s="150"/>
      <c r="E20" s="15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1" x14ac:dyDescent="0.3">
      <c r="A21" s="152"/>
      <c r="B21" s="153"/>
      <c r="C21" s="153"/>
      <c r="D21" s="153"/>
      <c r="E21" s="154"/>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1" x14ac:dyDescent="0.3">
      <c r="A22" s="1"/>
      <c r="B22" s="1"/>
      <c r="C22" s="1"/>
      <c r="D22" s="9"/>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1" ht="15" thickBot="1" x14ac:dyDescent="0.35">
      <c r="A23" s="1"/>
      <c r="B23" s="1"/>
      <c r="C23" s="1"/>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31" ht="15" thickTop="1" x14ac:dyDescent="0.3">
      <c r="A24" s="155" t="s">
        <v>27</v>
      </c>
      <c r="B24" s="155"/>
      <c r="C24" s="62"/>
      <c r="D24" s="87"/>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row>
    <row r="25" spans="1:31" x14ac:dyDescent="0.3">
      <c r="A25" s="156"/>
      <c r="B25" s="156"/>
      <c r="C25" s="1"/>
      <c r="D25" s="9"/>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x14ac:dyDescent="0.3">
      <c r="A26" s="1"/>
      <c r="B26" s="1"/>
      <c r="C26" s="1"/>
      <c r="D26" s="9"/>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x14ac:dyDescent="0.3">
      <c r="A27" s="2" t="s">
        <v>73</v>
      </c>
      <c r="B27" s="1"/>
      <c r="C27" s="1"/>
      <c r="D27" s="9"/>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1" x14ac:dyDescent="0.3">
      <c r="A28" s="7" t="s">
        <v>0</v>
      </c>
      <c r="B28" s="71" t="s">
        <v>1</v>
      </c>
      <c r="C28" s="71" t="s">
        <v>21</v>
      </c>
      <c r="D28" s="71" t="s">
        <v>20</v>
      </c>
      <c r="E28" s="71" t="s">
        <v>45</v>
      </c>
      <c r="F28" s="1"/>
      <c r="G28" s="1"/>
      <c r="H28" s="1"/>
      <c r="I28" s="1"/>
      <c r="J28" s="1"/>
      <c r="K28" s="1"/>
      <c r="L28" s="1"/>
      <c r="M28" s="1"/>
      <c r="N28" s="1"/>
      <c r="O28" s="1"/>
      <c r="P28" s="1"/>
      <c r="Q28" s="1"/>
      <c r="R28" s="1"/>
      <c r="S28" s="1"/>
      <c r="T28" s="1"/>
      <c r="U28" s="1"/>
      <c r="V28" s="1"/>
      <c r="W28" s="1"/>
      <c r="X28" s="1"/>
      <c r="Y28" s="1"/>
      <c r="Z28" s="1"/>
      <c r="AA28" s="1"/>
      <c r="AB28" s="1"/>
      <c r="AC28" s="1"/>
      <c r="AD28" s="1"/>
      <c r="AE28" s="1"/>
    </row>
    <row r="29" spans="1:31" x14ac:dyDescent="0.3">
      <c r="A29" s="94">
        <v>1</v>
      </c>
      <c r="B29" s="18" t="str">
        <f>B12</f>
        <v>Revised SV Internal Standard Mix</v>
      </c>
      <c r="C29" s="27">
        <v>0.01</v>
      </c>
      <c r="D29" s="15">
        <f>C29*1000</f>
        <v>10</v>
      </c>
      <c r="E29" s="15">
        <f>D29*1000</f>
        <v>10000</v>
      </c>
      <c r="F29" s="1"/>
      <c r="G29" s="1"/>
      <c r="H29" s="1"/>
      <c r="I29" s="1"/>
      <c r="J29" s="1"/>
      <c r="K29" s="1"/>
      <c r="L29" s="1"/>
      <c r="M29" s="1"/>
      <c r="N29" s="1"/>
      <c r="O29" s="1"/>
      <c r="P29" s="1"/>
      <c r="Q29" s="1"/>
      <c r="R29" s="1"/>
      <c r="S29" s="1"/>
      <c r="T29" s="1"/>
      <c r="U29" s="1"/>
      <c r="V29" s="1"/>
      <c r="W29" s="1"/>
      <c r="X29" s="1"/>
      <c r="Y29" s="1"/>
      <c r="Z29" s="1"/>
      <c r="AA29" s="1"/>
      <c r="AB29" s="1"/>
      <c r="AC29" s="1"/>
      <c r="AD29" s="1"/>
      <c r="AE29" s="1"/>
    </row>
    <row r="30" spans="1:31" x14ac:dyDescent="0.3">
      <c r="A30" s="94">
        <v>2</v>
      </c>
      <c r="B30" s="19">
        <f>B13</f>
        <v>0</v>
      </c>
      <c r="C30" s="28"/>
      <c r="D30" s="16"/>
      <c r="E30" s="16"/>
      <c r="F30" s="1"/>
      <c r="G30" s="1"/>
      <c r="H30" s="1"/>
      <c r="I30" s="1"/>
      <c r="J30" s="1"/>
      <c r="K30" s="1"/>
      <c r="L30" s="1"/>
      <c r="M30" s="1"/>
      <c r="N30" s="1"/>
      <c r="O30" s="1"/>
      <c r="P30" s="1"/>
      <c r="Q30" s="1"/>
      <c r="R30" s="1"/>
      <c r="S30" s="1"/>
      <c r="T30" s="1"/>
      <c r="U30" s="1"/>
      <c r="V30" s="1"/>
      <c r="W30" s="1"/>
      <c r="X30" s="1"/>
      <c r="Y30" s="1"/>
      <c r="Z30" s="1"/>
      <c r="AA30" s="1"/>
      <c r="AB30" s="1"/>
      <c r="AC30" s="1"/>
      <c r="AD30" s="1"/>
      <c r="AE30" s="1"/>
    </row>
    <row r="31" spans="1:31" x14ac:dyDescent="0.3">
      <c r="A31" s="94">
        <v>3</v>
      </c>
      <c r="B31" s="19">
        <f t="shared" ref="B31:B33" si="0">B14</f>
        <v>0</v>
      </c>
      <c r="C31" s="28"/>
      <c r="D31" s="16"/>
      <c r="E31" s="16"/>
      <c r="F31" s="1"/>
      <c r="G31" s="1"/>
      <c r="H31" s="1"/>
      <c r="I31" s="1"/>
      <c r="J31" s="1"/>
      <c r="K31" s="1"/>
      <c r="L31" s="1"/>
      <c r="M31" s="1"/>
      <c r="N31" s="1"/>
      <c r="O31" s="1"/>
      <c r="P31" s="1"/>
      <c r="Q31" s="1"/>
      <c r="R31" s="1"/>
      <c r="S31" s="1"/>
      <c r="T31" s="1"/>
      <c r="U31" s="1"/>
      <c r="V31" s="1"/>
      <c r="W31" s="1"/>
      <c r="X31" s="1"/>
      <c r="Y31" s="1"/>
      <c r="Z31" s="1"/>
      <c r="AA31" s="1"/>
      <c r="AB31" s="1"/>
      <c r="AC31" s="1"/>
      <c r="AD31" s="1"/>
      <c r="AE31" s="1"/>
    </row>
    <row r="32" spans="1:31" x14ac:dyDescent="0.3">
      <c r="A32" s="94">
        <v>4</v>
      </c>
      <c r="B32" s="19">
        <f t="shared" si="0"/>
        <v>0</v>
      </c>
      <c r="C32" s="28"/>
      <c r="D32" s="16"/>
      <c r="E32" s="16"/>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x14ac:dyDescent="0.3">
      <c r="A33" s="95">
        <v>5</v>
      </c>
      <c r="B33" s="19">
        <f t="shared" si="0"/>
        <v>0</v>
      </c>
      <c r="C33" s="29"/>
      <c r="D33" s="17"/>
      <c r="E33" s="17"/>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x14ac:dyDescent="0.3">
      <c r="A34" s="157" t="s">
        <v>74</v>
      </c>
      <c r="B34" s="147"/>
      <c r="C34" s="147"/>
      <c r="D34" s="147"/>
      <c r="E34" s="148"/>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1" x14ac:dyDescent="0.3">
      <c r="A35" s="149"/>
      <c r="B35" s="150"/>
      <c r="C35" s="150"/>
      <c r="D35" s="150"/>
      <c r="E35" s="15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x14ac:dyDescent="0.3">
      <c r="A36" s="149"/>
      <c r="B36" s="150"/>
      <c r="C36" s="150"/>
      <c r="D36" s="150"/>
      <c r="E36" s="15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x14ac:dyDescent="0.3">
      <c r="A37" s="149"/>
      <c r="B37" s="150"/>
      <c r="C37" s="150"/>
      <c r="D37" s="150"/>
      <c r="E37" s="15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x14ac:dyDescent="0.3">
      <c r="A38" s="152"/>
      <c r="B38" s="153"/>
      <c r="C38" s="153"/>
      <c r="D38" s="153"/>
      <c r="E38" s="154"/>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x14ac:dyDescent="0.3">
      <c r="A39" s="51"/>
      <c r="B39" s="51"/>
      <c r="C39" s="51"/>
      <c r="D39" s="51"/>
      <c r="E39" s="5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ht="15" thickBo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ht="15" thickTop="1" x14ac:dyDescent="0.3">
      <c r="A41" s="155" t="s">
        <v>28</v>
      </c>
      <c r="B41" s="155"/>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row>
    <row r="42" spans="1:31" x14ac:dyDescent="0.3">
      <c r="A42" s="156"/>
      <c r="B42" s="156"/>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1" x14ac:dyDescent="0.3">
      <c r="A45" s="31" t="s">
        <v>56</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1"/>
    </row>
    <row r="46" spans="1:31" x14ac:dyDescent="0.3">
      <c r="A46" s="43" t="s">
        <v>11</v>
      </c>
      <c r="B46" s="36">
        <v>1</v>
      </c>
      <c r="C46" s="36" t="str">
        <f>INDEX($B$29:$B$33, MATCH(B$46,$A$29:$A$33, 0))</f>
        <v>Revised SV Internal Standard Mix</v>
      </c>
      <c r="D46" s="36"/>
      <c r="E46" s="36"/>
      <c r="F46" s="37"/>
      <c r="G46" s="43" t="s">
        <v>10</v>
      </c>
      <c r="H46" s="36">
        <v>2</v>
      </c>
      <c r="I46" s="36">
        <f>INDEX($B$29:$B$33, MATCH(H$46,$A$29:$A$33, 0))</f>
        <v>0</v>
      </c>
      <c r="J46" s="36"/>
      <c r="K46" s="36"/>
      <c r="L46" s="37"/>
      <c r="M46" s="43" t="s">
        <v>10</v>
      </c>
      <c r="N46" s="36">
        <v>3</v>
      </c>
      <c r="O46" s="36">
        <f>INDEX($B$29:$B$33, MATCH(N$46,$A$29:$A$33, 0))</f>
        <v>0</v>
      </c>
      <c r="P46" s="36"/>
      <c r="Q46" s="36"/>
      <c r="R46" s="37"/>
      <c r="S46" s="43" t="s">
        <v>10</v>
      </c>
      <c r="T46" s="36">
        <v>4</v>
      </c>
      <c r="U46" s="36">
        <f>INDEX($B$29:$B$33, MATCH(T$46,$A$29:$A$33, 0))</f>
        <v>0</v>
      </c>
      <c r="V46" s="36"/>
      <c r="W46" s="36"/>
      <c r="X46" s="37"/>
      <c r="Y46" s="43" t="s">
        <v>10</v>
      </c>
      <c r="Z46" s="36">
        <v>5</v>
      </c>
      <c r="AA46" s="36">
        <f>INDEX($B$29:$B$33, MATCH(Z$46,$A$29:$A$33, 0))</f>
        <v>0</v>
      </c>
      <c r="AB46" s="36"/>
      <c r="AC46" s="36"/>
      <c r="AD46" s="37"/>
      <c r="AE46" s="1"/>
    </row>
    <row r="47" spans="1:31" x14ac:dyDescent="0.3">
      <c r="A47" s="44" t="s">
        <v>55</v>
      </c>
      <c r="B47" s="113">
        <f>INDEX($C$29:$C$33, MATCH(B$46,$A$29:$A$33, 0))</f>
        <v>0.01</v>
      </c>
      <c r="C47" s="30" t="s">
        <v>14</v>
      </c>
      <c r="D47" s="30">
        <f>B47*1000</f>
        <v>10</v>
      </c>
      <c r="E47" s="30" t="s">
        <v>15</v>
      </c>
      <c r="F47" s="33"/>
      <c r="G47" s="44" t="s">
        <v>55</v>
      </c>
      <c r="H47" s="113">
        <f>INDEX($C$29:$C$33, MATCH(H$46,$A$29:$A$33, 0))</f>
        <v>0</v>
      </c>
      <c r="I47" s="30" t="s">
        <v>14</v>
      </c>
      <c r="J47" s="30">
        <f>H47*1000</f>
        <v>0</v>
      </c>
      <c r="K47" s="30" t="s">
        <v>15</v>
      </c>
      <c r="L47" s="33"/>
      <c r="M47" s="44" t="s">
        <v>55</v>
      </c>
      <c r="N47" s="113">
        <f>INDEX($C$29:$C$33, MATCH(N$46,$A$29:$A$33, 0))</f>
        <v>0</v>
      </c>
      <c r="O47" s="30" t="s">
        <v>14</v>
      </c>
      <c r="P47" s="30">
        <f>N47*1000</f>
        <v>0</v>
      </c>
      <c r="Q47" s="30" t="s">
        <v>15</v>
      </c>
      <c r="R47" s="33"/>
      <c r="S47" s="44" t="s">
        <v>55</v>
      </c>
      <c r="T47" s="113">
        <f>INDEX($C$29:$C$33, MATCH(T$46,$A$29:$A$33, 0))</f>
        <v>0</v>
      </c>
      <c r="U47" s="30" t="s">
        <v>14</v>
      </c>
      <c r="V47" s="30">
        <f>T47*1000</f>
        <v>0</v>
      </c>
      <c r="W47" s="30" t="s">
        <v>15</v>
      </c>
      <c r="X47" s="33"/>
      <c r="Y47" s="44" t="s">
        <v>55</v>
      </c>
      <c r="Z47" s="113">
        <f>INDEX($C$29:$C$33, MATCH(Z$46,$A$29:$A$33, 0))</f>
        <v>0</v>
      </c>
      <c r="AA47" s="30" t="s">
        <v>14</v>
      </c>
      <c r="AB47" s="30">
        <f>Z47*1000</f>
        <v>0</v>
      </c>
      <c r="AC47" s="30" t="s">
        <v>15</v>
      </c>
      <c r="AD47" s="33"/>
      <c r="AE47" s="1"/>
    </row>
    <row r="48" spans="1:31" x14ac:dyDescent="0.3">
      <c r="A48" s="44" t="s">
        <v>96</v>
      </c>
      <c r="B48" s="110">
        <v>0.01</v>
      </c>
      <c r="C48" s="30" t="s">
        <v>13</v>
      </c>
      <c r="D48" s="30">
        <f>B48*1000</f>
        <v>10</v>
      </c>
      <c r="E48" s="30" t="s">
        <v>16</v>
      </c>
      <c r="F48" s="33"/>
      <c r="G48" s="44" t="s">
        <v>96</v>
      </c>
      <c r="H48" s="110">
        <f>$B$48</f>
        <v>0.01</v>
      </c>
      <c r="I48" s="30" t="s">
        <v>13</v>
      </c>
      <c r="J48" s="30">
        <f>H48*1000</f>
        <v>10</v>
      </c>
      <c r="K48" s="30" t="s">
        <v>16</v>
      </c>
      <c r="L48" s="33"/>
      <c r="M48" s="44" t="s">
        <v>96</v>
      </c>
      <c r="N48" s="110">
        <f>$B$48</f>
        <v>0.01</v>
      </c>
      <c r="O48" s="30" t="s">
        <v>13</v>
      </c>
      <c r="P48" s="30">
        <f>N48*1000</f>
        <v>10</v>
      </c>
      <c r="Q48" s="30" t="s">
        <v>16</v>
      </c>
      <c r="R48" s="33"/>
      <c r="S48" s="44" t="s">
        <v>96</v>
      </c>
      <c r="T48" s="110">
        <f>$B$48</f>
        <v>0.01</v>
      </c>
      <c r="U48" s="30" t="s">
        <v>13</v>
      </c>
      <c r="V48" s="30">
        <f>T48*1000</f>
        <v>10</v>
      </c>
      <c r="W48" s="30" t="s">
        <v>16</v>
      </c>
      <c r="X48" s="33"/>
      <c r="Y48" s="44" t="s">
        <v>96</v>
      </c>
      <c r="Z48" s="110">
        <f>$B$48</f>
        <v>0.01</v>
      </c>
      <c r="AA48" s="30" t="s">
        <v>13</v>
      </c>
      <c r="AB48" s="30">
        <f>Z48*1000</f>
        <v>10</v>
      </c>
      <c r="AC48" s="30" t="s">
        <v>16</v>
      </c>
      <c r="AD48" s="33"/>
      <c r="AE48" s="1"/>
    </row>
    <row r="49" spans="1:31" x14ac:dyDescent="0.3">
      <c r="A49" s="44" t="s">
        <v>100</v>
      </c>
      <c r="B49" s="110">
        <v>1</v>
      </c>
      <c r="C49" s="30" t="s">
        <v>13</v>
      </c>
      <c r="D49" s="30"/>
      <c r="E49" s="30"/>
      <c r="F49" s="33"/>
      <c r="G49" s="44" t="s">
        <v>100</v>
      </c>
      <c r="H49" s="110">
        <v>1</v>
      </c>
      <c r="I49" s="30" t="s">
        <v>13</v>
      </c>
      <c r="J49" s="30"/>
      <c r="K49" s="30"/>
      <c r="L49" s="33"/>
      <c r="M49" s="44" t="s">
        <v>100</v>
      </c>
      <c r="N49" s="110">
        <v>1</v>
      </c>
      <c r="O49" s="30" t="s">
        <v>13</v>
      </c>
      <c r="P49" s="30"/>
      <c r="Q49" s="30"/>
      <c r="R49" s="33"/>
      <c r="S49" s="44" t="s">
        <v>100</v>
      </c>
      <c r="T49" s="110">
        <v>1</v>
      </c>
      <c r="U49" s="30" t="s">
        <v>13</v>
      </c>
      <c r="V49" s="30"/>
      <c r="W49" s="30"/>
      <c r="X49" s="33"/>
      <c r="Y49" s="44" t="s">
        <v>100</v>
      </c>
      <c r="Z49" s="110">
        <v>1</v>
      </c>
      <c r="AA49" s="30" t="s">
        <v>13</v>
      </c>
      <c r="AB49" s="30"/>
      <c r="AC49" s="30"/>
      <c r="AD49" s="33"/>
      <c r="AE49" s="1"/>
    </row>
    <row r="50" spans="1:31" x14ac:dyDescent="0.3">
      <c r="A50" s="45" t="s">
        <v>76</v>
      </c>
      <c r="B50" s="112">
        <f>(B47*B49)/B48</f>
        <v>1</v>
      </c>
      <c r="C50" s="35" t="s">
        <v>14</v>
      </c>
      <c r="D50" s="35">
        <f>B50*1000</f>
        <v>1000</v>
      </c>
      <c r="E50" s="35" t="s">
        <v>15</v>
      </c>
      <c r="F50" s="40"/>
      <c r="G50" s="45" t="s">
        <v>76</v>
      </c>
      <c r="H50" s="112">
        <f>(H47*H49)/H48</f>
        <v>0</v>
      </c>
      <c r="I50" s="35" t="s">
        <v>14</v>
      </c>
      <c r="J50" s="35">
        <f>H50*1000</f>
        <v>0</v>
      </c>
      <c r="K50" s="35" t="s">
        <v>15</v>
      </c>
      <c r="L50" s="40"/>
      <c r="M50" s="45" t="s">
        <v>76</v>
      </c>
      <c r="N50" s="112">
        <f>(N47*N49)/N48</f>
        <v>0</v>
      </c>
      <c r="O50" s="35" t="s">
        <v>14</v>
      </c>
      <c r="P50" s="35">
        <f>N50*1000</f>
        <v>0</v>
      </c>
      <c r="Q50" s="35" t="s">
        <v>15</v>
      </c>
      <c r="R50" s="40"/>
      <c r="S50" s="45" t="s">
        <v>76</v>
      </c>
      <c r="T50" s="112">
        <f>(T47*T49)/T48</f>
        <v>0</v>
      </c>
      <c r="U50" s="35" t="s">
        <v>14</v>
      </c>
      <c r="V50" s="35">
        <f>T50*1000</f>
        <v>0</v>
      </c>
      <c r="W50" s="35" t="s">
        <v>15</v>
      </c>
      <c r="X50" s="40"/>
      <c r="Y50" s="45" t="s">
        <v>76</v>
      </c>
      <c r="Z50" s="112">
        <f>(Z47*Z49)/Z48</f>
        <v>0</v>
      </c>
      <c r="AA50" s="35" t="s">
        <v>14</v>
      </c>
      <c r="AB50" s="35">
        <f>Z50*1000</f>
        <v>0</v>
      </c>
      <c r="AC50" s="35" t="s">
        <v>15</v>
      </c>
      <c r="AD50" s="40"/>
      <c r="AE50" s="1"/>
    </row>
    <row r="51" spans="1:31" ht="15" customHeight="1" x14ac:dyDescent="0.3">
      <c r="A51" s="149" t="s">
        <v>101</v>
      </c>
      <c r="B51" s="150"/>
      <c r="C51" s="150"/>
      <c r="D51" s="150"/>
      <c r="E51" s="151"/>
      <c r="F51" s="50"/>
      <c r="G51" s="50"/>
      <c r="H51" s="50"/>
      <c r="I51" s="50"/>
      <c r="J51" s="50"/>
      <c r="K51" s="50"/>
      <c r="L51" s="50"/>
      <c r="M51" s="1"/>
      <c r="N51" s="1"/>
      <c r="O51" s="1"/>
      <c r="P51" s="1"/>
      <c r="Q51" s="1"/>
      <c r="R51" s="1"/>
      <c r="S51" s="1"/>
      <c r="T51" s="1"/>
      <c r="U51" s="1"/>
      <c r="V51" s="1"/>
      <c r="W51" s="1"/>
      <c r="X51" s="1"/>
      <c r="Y51" s="1"/>
      <c r="Z51" s="1"/>
      <c r="AA51" s="1"/>
      <c r="AB51" s="1"/>
      <c r="AC51" s="1"/>
      <c r="AD51" s="1"/>
      <c r="AE51" s="1"/>
    </row>
    <row r="52" spans="1:31" x14ac:dyDescent="0.3">
      <c r="A52" s="149"/>
      <c r="B52" s="150"/>
      <c r="C52" s="150"/>
      <c r="D52" s="150"/>
      <c r="E52" s="151"/>
      <c r="F52" s="50"/>
      <c r="G52" s="50"/>
      <c r="H52" s="50"/>
      <c r="I52" s="50"/>
      <c r="J52" s="50"/>
      <c r="K52" s="50"/>
      <c r="L52" s="50"/>
      <c r="M52" s="1"/>
      <c r="N52" s="1"/>
      <c r="O52" s="1"/>
      <c r="P52" s="1"/>
      <c r="Q52" s="1"/>
      <c r="R52" s="1"/>
      <c r="S52" s="1"/>
      <c r="T52" s="1"/>
      <c r="U52" s="1"/>
      <c r="V52" s="1"/>
      <c r="W52" s="1"/>
      <c r="X52" s="1"/>
      <c r="Y52" s="1"/>
      <c r="Z52" s="1"/>
      <c r="AA52" s="1"/>
      <c r="AB52" s="1"/>
      <c r="AC52" s="1"/>
      <c r="AD52" s="1"/>
      <c r="AE52" s="1"/>
    </row>
    <row r="53" spans="1:31" x14ac:dyDescent="0.3">
      <c r="A53" s="149"/>
      <c r="B53" s="150"/>
      <c r="C53" s="150"/>
      <c r="D53" s="150"/>
      <c r="E53" s="151"/>
      <c r="F53" s="50"/>
      <c r="G53" s="50"/>
      <c r="H53" s="50"/>
      <c r="I53" s="50"/>
      <c r="J53" s="50"/>
      <c r="K53" s="50"/>
      <c r="L53" s="50"/>
      <c r="M53" s="1"/>
      <c r="N53" s="1"/>
      <c r="O53" s="1"/>
      <c r="P53" s="1"/>
      <c r="Q53" s="1"/>
      <c r="R53" s="1"/>
      <c r="S53" s="1"/>
      <c r="T53" s="1"/>
      <c r="U53" s="1"/>
      <c r="V53" s="1"/>
      <c r="W53" s="1"/>
      <c r="X53" s="1"/>
      <c r="Y53" s="1"/>
      <c r="Z53" s="1"/>
      <c r="AA53" s="1"/>
      <c r="AB53" s="1"/>
      <c r="AC53" s="1"/>
      <c r="AD53" s="1"/>
      <c r="AE53" s="1"/>
    </row>
    <row r="54" spans="1:31" x14ac:dyDescent="0.3">
      <c r="A54" s="149"/>
      <c r="B54" s="150"/>
      <c r="C54" s="150"/>
      <c r="D54" s="150"/>
      <c r="E54" s="151"/>
      <c r="F54" s="50"/>
      <c r="G54" s="50"/>
      <c r="H54" s="50"/>
      <c r="I54" s="50"/>
      <c r="J54" s="50"/>
      <c r="K54" s="50"/>
      <c r="L54" s="50"/>
      <c r="M54" s="1"/>
      <c r="N54" s="1"/>
      <c r="O54" s="1"/>
      <c r="P54" s="1"/>
      <c r="Q54" s="1"/>
      <c r="R54" s="1"/>
      <c r="S54" s="1"/>
      <c r="T54" s="1"/>
      <c r="U54" s="1"/>
      <c r="V54" s="1"/>
      <c r="W54" s="1"/>
      <c r="X54" s="1"/>
      <c r="Y54" s="1"/>
      <c r="Z54" s="1"/>
      <c r="AA54" s="1"/>
      <c r="AB54" s="1"/>
      <c r="AC54" s="1"/>
      <c r="AD54" s="1"/>
      <c r="AE54" s="1"/>
    </row>
    <row r="55" spans="1:31" x14ac:dyDescent="0.3">
      <c r="A55" s="152"/>
      <c r="B55" s="153"/>
      <c r="C55" s="153"/>
      <c r="D55" s="153"/>
      <c r="E55" s="154"/>
      <c r="F55" s="50"/>
      <c r="G55" s="50"/>
      <c r="H55" s="50"/>
      <c r="I55" s="50"/>
      <c r="J55" s="50"/>
      <c r="K55" s="50"/>
      <c r="L55" s="50"/>
      <c r="M55" s="1"/>
      <c r="N55" s="1"/>
      <c r="O55" s="1"/>
      <c r="P55" s="1"/>
      <c r="Q55" s="1"/>
      <c r="R55" s="1"/>
      <c r="S55" s="1"/>
      <c r="T55" s="1"/>
      <c r="U55" s="1"/>
      <c r="V55" s="1"/>
      <c r="W55" s="1"/>
      <c r="X55" s="1"/>
      <c r="Y55" s="1"/>
      <c r="Z55" s="1"/>
      <c r="AA55" s="1"/>
      <c r="AB55" s="1"/>
      <c r="AC55" s="1"/>
      <c r="AD55" s="1"/>
      <c r="AE55" s="1"/>
    </row>
    <row r="56" spans="1:31" x14ac:dyDescent="0.3">
      <c r="A56" s="50"/>
      <c r="B56" s="50"/>
      <c r="C56" s="50"/>
      <c r="D56" s="50"/>
      <c r="E56" s="50"/>
      <c r="F56" s="50"/>
      <c r="G56" s="50"/>
      <c r="H56" s="50"/>
      <c r="I56" s="50"/>
      <c r="J56" s="50"/>
      <c r="K56" s="50"/>
      <c r="L56" s="50"/>
      <c r="M56" s="1"/>
      <c r="N56" s="1"/>
      <c r="O56" s="1"/>
      <c r="P56" s="1"/>
      <c r="Q56" s="1"/>
      <c r="R56" s="1"/>
      <c r="S56" s="1"/>
      <c r="T56" s="1"/>
      <c r="U56" s="1"/>
      <c r="V56" s="1"/>
      <c r="W56" s="1"/>
      <c r="X56" s="1"/>
      <c r="Y56" s="1"/>
      <c r="Z56" s="1"/>
      <c r="AA56" s="1"/>
      <c r="AB56" s="1"/>
      <c r="AC56" s="1"/>
      <c r="AD56" s="1"/>
      <c r="AE56" s="1"/>
    </row>
    <row r="57" spans="1:3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ht="15" thickBo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ht="15" thickTop="1" x14ac:dyDescent="0.3">
      <c r="A59" s="155" t="s">
        <v>29</v>
      </c>
      <c r="B59" s="155"/>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row>
    <row r="60" spans="1:31" x14ac:dyDescent="0.3">
      <c r="A60" s="156"/>
      <c r="B60" s="156"/>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x14ac:dyDescent="0.3">
      <c r="A62" s="76"/>
      <c r="B62" s="31"/>
      <c r="C62" s="31"/>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1"/>
    </row>
    <row r="63" spans="1:31" x14ac:dyDescent="0.3">
      <c r="A63" s="31" t="s">
        <v>75</v>
      </c>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1"/>
    </row>
    <row r="64" spans="1:31" x14ac:dyDescent="0.3">
      <c r="A64" s="46" t="s">
        <v>11</v>
      </c>
      <c r="B64" s="119">
        <v>1</v>
      </c>
      <c r="C64" s="124" t="str">
        <f>INDEX($B$29:$B$33, MATCH(B$64,$A$29:$A$33, 0))</f>
        <v>Revised SV Internal Standard Mix</v>
      </c>
      <c r="D64" s="47"/>
      <c r="E64" s="47"/>
      <c r="F64" s="48"/>
      <c r="G64" s="46" t="s">
        <v>11</v>
      </c>
      <c r="H64" s="119">
        <v>2</v>
      </c>
      <c r="I64" s="124">
        <f>INDEX($B$29:$B$33, MATCH(H$64,$A$29:$A$33, 0))</f>
        <v>0</v>
      </c>
      <c r="J64" s="47"/>
      <c r="K64" s="47"/>
      <c r="L64" s="48"/>
      <c r="M64" s="46" t="s">
        <v>11</v>
      </c>
      <c r="N64" s="119">
        <v>3</v>
      </c>
      <c r="O64" s="124">
        <f>INDEX($B$29:$B$33, MATCH(N$64,$A$29:$A$33, 0))</f>
        <v>0</v>
      </c>
      <c r="P64" s="47"/>
      <c r="Q64" s="47"/>
      <c r="R64" s="48"/>
      <c r="S64" s="46" t="s">
        <v>11</v>
      </c>
      <c r="T64" s="119">
        <v>4</v>
      </c>
      <c r="U64" s="124">
        <f>INDEX($B$29:$B$33, MATCH(T$64,$A$29:$A$33, 0))</f>
        <v>0</v>
      </c>
      <c r="V64" s="47"/>
      <c r="W64" s="47"/>
      <c r="X64" s="48"/>
      <c r="Y64" s="119" t="s">
        <v>11</v>
      </c>
      <c r="Z64" s="119">
        <v>5</v>
      </c>
      <c r="AA64" s="124">
        <f>INDEX($B$29:$B$33, MATCH(Z$64,$A$29:$A$33, 0))</f>
        <v>0</v>
      </c>
      <c r="AB64" s="47"/>
      <c r="AC64" s="47"/>
      <c r="AD64" s="48"/>
      <c r="AE64" s="1"/>
    </row>
    <row r="65" spans="1:31" x14ac:dyDescent="0.3">
      <c r="A65" s="46" t="s">
        <v>55</v>
      </c>
      <c r="B65" s="118">
        <f>INDEX($E$12:$E$16, MATCH(B$64,$A$12:$A$16, 0))</f>
        <v>2000</v>
      </c>
      <c r="C65" s="47" t="s">
        <v>14</v>
      </c>
      <c r="D65" s="47"/>
      <c r="E65" s="47"/>
      <c r="F65" s="48"/>
      <c r="G65" s="46" t="s">
        <v>55</v>
      </c>
      <c r="H65" s="118">
        <f>INDEX($E$12:$E$16, MATCH(H$64,$A$12:$A$16, 0))</f>
        <v>1000</v>
      </c>
      <c r="I65" s="47" t="s">
        <v>14</v>
      </c>
      <c r="J65" s="47"/>
      <c r="K65" s="47"/>
      <c r="L65" s="48"/>
      <c r="M65" s="46" t="s">
        <v>55</v>
      </c>
      <c r="N65" s="118">
        <f>INDEX($E$12:$E$16, MATCH(N$64,$A$12:$A$16, 0))</f>
        <v>0</v>
      </c>
      <c r="O65" s="47" t="s">
        <v>14</v>
      </c>
      <c r="P65" s="47"/>
      <c r="Q65" s="47"/>
      <c r="R65" s="48"/>
      <c r="S65" s="46" t="s">
        <v>55</v>
      </c>
      <c r="T65" s="118">
        <f>INDEX($E$12:$E$16, MATCH(T$64,$A$12:$A$16, 0))</f>
        <v>0</v>
      </c>
      <c r="U65" s="47" t="s">
        <v>14</v>
      </c>
      <c r="V65" s="47"/>
      <c r="W65" s="47"/>
      <c r="X65" s="48"/>
      <c r="Y65" s="119" t="s">
        <v>55</v>
      </c>
      <c r="Z65" s="118">
        <f>INDEX($E$12:$E$16, MATCH(Z$64,$A$12:$A$16, 0))</f>
        <v>0</v>
      </c>
      <c r="AA65" s="47" t="s">
        <v>14</v>
      </c>
      <c r="AB65" s="47"/>
      <c r="AC65" s="47"/>
      <c r="AD65" s="48"/>
      <c r="AE65" s="1"/>
    </row>
    <row r="66" spans="1:31" x14ac:dyDescent="0.3">
      <c r="A66" s="44" t="s">
        <v>98</v>
      </c>
      <c r="B66" s="113">
        <f>B50</f>
        <v>1</v>
      </c>
      <c r="C66" s="30" t="s">
        <v>14</v>
      </c>
      <c r="D66" s="30">
        <f>B66*1000</f>
        <v>1000</v>
      </c>
      <c r="E66" s="30" t="s">
        <v>15</v>
      </c>
      <c r="F66" s="33"/>
      <c r="G66" s="44" t="s">
        <v>98</v>
      </c>
      <c r="H66" s="113">
        <f>H50</f>
        <v>0</v>
      </c>
      <c r="I66" s="30" t="s">
        <v>14</v>
      </c>
      <c r="J66" s="30">
        <f>H66*1000</f>
        <v>0</v>
      </c>
      <c r="K66" s="30" t="s">
        <v>15</v>
      </c>
      <c r="L66" s="33"/>
      <c r="M66" s="44" t="s">
        <v>98</v>
      </c>
      <c r="N66" s="113">
        <f>N50</f>
        <v>0</v>
      </c>
      <c r="O66" s="30" t="s">
        <v>14</v>
      </c>
      <c r="P66" s="30">
        <f>N66*1000</f>
        <v>0</v>
      </c>
      <c r="Q66" s="30" t="s">
        <v>15</v>
      </c>
      <c r="R66" s="33"/>
      <c r="S66" s="44" t="s">
        <v>98</v>
      </c>
      <c r="T66" s="113">
        <f>T50</f>
        <v>0</v>
      </c>
      <c r="U66" s="30" t="s">
        <v>14</v>
      </c>
      <c r="V66" s="30">
        <f>T66*1000</f>
        <v>0</v>
      </c>
      <c r="W66" s="30" t="s">
        <v>15</v>
      </c>
      <c r="X66" s="33"/>
      <c r="Y66" s="76" t="s">
        <v>98</v>
      </c>
      <c r="Z66" s="113">
        <f>Z50</f>
        <v>0</v>
      </c>
      <c r="AA66" s="30" t="s">
        <v>14</v>
      </c>
      <c r="AB66" s="30">
        <f>Z66*1000</f>
        <v>0</v>
      </c>
      <c r="AC66" s="30" t="s">
        <v>15</v>
      </c>
      <c r="AD66" s="33"/>
      <c r="AE66" s="1"/>
    </row>
    <row r="67" spans="1:31" x14ac:dyDescent="0.3">
      <c r="A67" s="44" t="s">
        <v>96</v>
      </c>
      <c r="B67" s="113">
        <f>$B$70</f>
        <v>10</v>
      </c>
      <c r="C67" s="30" t="s">
        <v>13</v>
      </c>
      <c r="D67" s="30"/>
      <c r="E67" s="30"/>
      <c r="F67" s="33"/>
      <c r="G67" s="44" t="s">
        <v>96</v>
      </c>
      <c r="H67" s="113">
        <f>$B$70</f>
        <v>10</v>
      </c>
      <c r="I67" s="30" t="s">
        <v>13</v>
      </c>
      <c r="J67" s="30"/>
      <c r="K67" s="30"/>
      <c r="L67" s="33"/>
      <c r="M67" s="44" t="s">
        <v>96</v>
      </c>
      <c r="N67" s="113">
        <f>$B$70</f>
        <v>10</v>
      </c>
      <c r="O67" s="30" t="s">
        <v>13</v>
      </c>
      <c r="P67" s="30"/>
      <c r="Q67" s="30"/>
      <c r="R67" s="33"/>
      <c r="S67" s="44" t="s">
        <v>96</v>
      </c>
      <c r="T67" s="113">
        <f>$B$70</f>
        <v>10</v>
      </c>
      <c r="U67" s="30" t="s">
        <v>13</v>
      </c>
      <c r="V67" s="30"/>
      <c r="W67" s="30"/>
      <c r="X67" s="33"/>
      <c r="Y67" s="76" t="s">
        <v>96</v>
      </c>
      <c r="Z67" s="113">
        <f>$B$70</f>
        <v>10</v>
      </c>
      <c r="AA67" s="30" t="s">
        <v>13</v>
      </c>
      <c r="AB67" s="30"/>
      <c r="AC67" s="30"/>
      <c r="AD67" s="33"/>
      <c r="AE67" s="1"/>
    </row>
    <row r="68" spans="1:31" x14ac:dyDescent="0.3">
      <c r="A68" s="45" t="s">
        <v>97</v>
      </c>
      <c r="B68" s="112">
        <f>IFERROR(B66*B67/B65, 0)</f>
        <v>5.0000000000000001E-3</v>
      </c>
      <c r="C68" s="35" t="s">
        <v>13</v>
      </c>
      <c r="D68" s="35">
        <f>B68*1000</f>
        <v>5</v>
      </c>
      <c r="E68" s="35" t="s">
        <v>16</v>
      </c>
      <c r="F68" s="40"/>
      <c r="G68" s="45" t="s">
        <v>97</v>
      </c>
      <c r="H68" s="112">
        <f>IFERROR(H66*H67/H65, 0)</f>
        <v>0</v>
      </c>
      <c r="I68" s="35" t="s">
        <v>13</v>
      </c>
      <c r="J68" s="35">
        <f>H68*1000</f>
        <v>0</v>
      </c>
      <c r="K68" s="35" t="s">
        <v>16</v>
      </c>
      <c r="L68" s="40"/>
      <c r="M68" s="45" t="s">
        <v>97</v>
      </c>
      <c r="N68" s="112">
        <f>IFERROR(N66*N67/N65, 0)</f>
        <v>0</v>
      </c>
      <c r="O68" s="35" t="s">
        <v>13</v>
      </c>
      <c r="P68" s="35">
        <f>N68*1000</f>
        <v>0</v>
      </c>
      <c r="Q68" s="35" t="s">
        <v>16</v>
      </c>
      <c r="R68" s="40"/>
      <c r="S68" s="45" t="s">
        <v>97</v>
      </c>
      <c r="T68" s="112">
        <f>IFERROR(T66*T67/T65, 0)</f>
        <v>0</v>
      </c>
      <c r="U68" s="35" t="s">
        <v>13</v>
      </c>
      <c r="V68" s="35">
        <f>T68*1000</f>
        <v>0</v>
      </c>
      <c r="W68" s="35" t="s">
        <v>16</v>
      </c>
      <c r="X68" s="40"/>
      <c r="Y68" s="39" t="s">
        <v>97</v>
      </c>
      <c r="Z68" s="112">
        <f>IFERROR(Z66*Z67/Z65, 0)</f>
        <v>0</v>
      </c>
      <c r="AA68" s="35" t="s">
        <v>13</v>
      </c>
      <c r="AB68" s="35">
        <f>Z68*1000</f>
        <v>0</v>
      </c>
      <c r="AC68" s="35" t="s">
        <v>16</v>
      </c>
      <c r="AD68" s="40"/>
      <c r="AE68" s="1"/>
    </row>
    <row r="69" spans="1:31" x14ac:dyDescent="0.3">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1"/>
    </row>
    <row r="70" spans="1:31" x14ac:dyDescent="0.3">
      <c r="A70" s="46" t="s">
        <v>77</v>
      </c>
      <c r="B70" s="78">
        <v>10</v>
      </c>
      <c r="C70" s="30"/>
      <c r="D70" s="30"/>
      <c r="E70" s="30"/>
      <c r="F70" s="30"/>
      <c r="G70" s="76"/>
      <c r="H70" s="1"/>
      <c r="I70" s="30"/>
      <c r="J70" s="30"/>
      <c r="K70" s="30"/>
      <c r="L70" s="30"/>
      <c r="M70" s="76"/>
      <c r="N70" s="1"/>
      <c r="O70" s="30"/>
      <c r="P70" s="30"/>
      <c r="Q70" s="30"/>
      <c r="R70" s="30"/>
      <c r="S70" s="76"/>
      <c r="T70" s="1"/>
      <c r="U70" s="30"/>
      <c r="V70" s="30"/>
      <c r="W70" s="30"/>
      <c r="X70" s="30"/>
      <c r="Y70" s="76"/>
      <c r="Z70" s="1"/>
      <c r="AA70" s="30"/>
      <c r="AB70" s="30"/>
      <c r="AC70" s="30"/>
      <c r="AD70" s="30"/>
      <c r="AE70" s="1"/>
    </row>
    <row r="71" spans="1:31" x14ac:dyDescent="0.3">
      <c r="A71" s="44" t="s">
        <v>78</v>
      </c>
      <c r="B71" s="105">
        <f>SUM(B68,H68,N68,T68,Z68)</f>
        <v>5.0000000000000001E-3</v>
      </c>
      <c r="C71" s="30"/>
      <c r="D71" s="30"/>
      <c r="E71" s="30"/>
      <c r="F71" s="30"/>
      <c r="G71" s="76"/>
      <c r="H71" s="30"/>
      <c r="I71" s="30"/>
      <c r="J71" s="30"/>
      <c r="K71" s="30"/>
      <c r="L71" s="30"/>
      <c r="M71" s="76"/>
      <c r="N71" s="30"/>
      <c r="O71" s="30"/>
      <c r="P71" s="30"/>
      <c r="Q71" s="30"/>
      <c r="R71" s="30"/>
      <c r="S71" s="76"/>
      <c r="T71" s="30"/>
      <c r="U71" s="30"/>
      <c r="V71" s="30"/>
      <c r="W71" s="30"/>
      <c r="X71" s="30"/>
      <c r="Y71" s="76"/>
      <c r="Z71" s="30"/>
      <c r="AA71" s="30"/>
      <c r="AB71" s="30"/>
      <c r="AC71" s="30"/>
      <c r="AD71" s="30"/>
      <c r="AE71" s="1"/>
    </row>
    <row r="72" spans="1:31" x14ac:dyDescent="0.3">
      <c r="A72" s="44" t="s">
        <v>67</v>
      </c>
      <c r="B72" s="105">
        <f>B70-B71</f>
        <v>9.9949999999999992</v>
      </c>
      <c r="C72" s="1"/>
      <c r="D72" s="1"/>
      <c r="E72" s="1"/>
      <c r="F72" s="1"/>
      <c r="G72" s="1"/>
      <c r="H72" s="1"/>
      <c r="I72" s="1"/>
      <c r="J72" s="1"/>
      <c r="K72" s="1"/>
      <c r="L72" s="1"/>
      <c r="M72" s="30"/>
      <c r="N72" s="30"/>
      <c r="O72" s="30"/>
      <c r="P72" s="30"/>
      <c r="Q72" s="30"/>
      <c r="R72" s="30"/>
      <c r="S72" s="30"/>
      <c r="T72" s="30"/>
      <c r="U72" s="30"/>
      <c r="V72" s="30"/>
      <c r="W72" s="30"/>
      <c r="X72" s="30"/>
      <c r="Y72" s="30"/>
      <c r="Z72" s="30"/>
      <c r="AA72" s="30"/>
      <c r="AB72" s="30"/>
      <c r="AC72" s="30"/>
      <c r="AD72" s="30"/>
      <c r="AE72" s="1"/>
    </row>
    <row r="73" spans="1:31" ht="15" customHeight="1" x14ac:dyDescent="0.3">
      <c r="A73" s="157" t="s">
        <v>99</v>
      </c>
      <c r="B73" s="158"/>
      <c r="C73" s="158"/>
      <c r="D73" s="158"/>
      <c r="E73" s="159"/>
      <c r="F73" s="111"/>
      <c r="G73" s="111"/>
      <c r="H73" s="111"/>
      <c r="I73" s="111"/>
      <c r="J73" s="111"/>
      <c r="K73" s="111"/>
      <c r="L73" s="111"/>
      <c r="M73" s="30"/>
      <c r="N73" s="30"/>
      <c r="O73" s="30"/>
      <c r="P73" s="30"/>
      <c r="Q73" s="30"/>
      <c r="R73" s="30"/>
      <c r="S73" s="30"/>
      <c r="T73" s="30"/>
      <c r="U73" s="30"/>
      <c r="V73" s="30"/>
      <c r="W73" s="30"/>
      <c r="X73" s="30"/>
      <c r="Y73" s="30"/>
      <c r="Z73" s="30"/>
      <c r="AA73" s="30"/>
      <c r="AB73" s="30"/>
      <c r="AC73" s="30"/>
      <c r="AD73" s="30"/>
      <c r="AE73" s="1"/>
    </row>
    <row r="74" spans="1:31" x14ac:dyDescent="0.3">
      <c r="A74" s="138"/>
      <c r="B74" s="139"/>
      <c r="C74" s="139"/>
      <c r="D74" s="139"/>
      <c r="E74" s="140"/>
      <c r="F74" s="111"/>
      <c r="G74" s="111"/>
      <c r="H74" s="111"/>
      <c r="I74" s="111"/>
      <c r="J74" s="111"/>
      <c r="K74" s="111"/>
      <c r="L74" s="111"/>
      <c r="M74" s="1"/>
      <c r="N74" s="1"/>
      <c r="O74" s="1"/>
      <c r="P74" s="1"/>
      <c r="Q74" s="1"/>
      <c r="R74" s="1"/>
      <c r="S74" s="1"/>
      <c r="T74" s="1"/>
      <c r="U74" s="1"/>
      <c r="V74" s="1"/>
      <c r="W74" s="1"/>
      <c r="X74" s="1"/>
      <c r="Y74" s="1"/>
      <c r="Z74" s="1"/>
      <c r="AA74" s="1"/>
      <c r="AB74" s="1"/>
      <c r="AC74" s="1"/>
      <c r="AD74" s="1"/>
      <c r="AE74" s="1"/>
    </row>
    <row r="75" spans="1:31" x14ac:dyDescent="0.3">
      <c r="A75" s="138"/>
      <c r="B75" s="139"/>
      <c r="C75" s="139"/>
      <c r="D75" s="139"/>
      <c r="E75" s="140"/>
      <c r="F75" s="111"/>
      <c r="G75" s="111"/>
      <c r="H75" s="111"/>
      <c r="I75" s="111"/>
      <c r="J75" s="111"/>
      <c r="K75" s="111"/>
      <c r="L75" s="111"/>
      <c r="M75" s="1"/>
      <c r="N75" s="1"/>
      <c r="O75" s="1"/>
      <c r="P75" s="1"/>
      <c r="Q75" s="1"/>
      <c r="R75" s="1"/>
      <c r="S75" s="1"/>
      <c r="T75" s="1"/>
      <c r="U75" s="1"/>
      <c r="V75" s="1"/>
      <c r="W75" s="1"/>
      <c r="X75" s="1"/>
      <c r="Y75" s="1"/>
      <c r="Z75" s="1"/>
      <c r="AA75" s="1"/>
      <c r="AB75" s="1"/>
      <c r="AC75" s="1"/>
      <c r="AD75" s="1"/>
      <c r="AE75" s="1"/>
    </row>
    <row r="76" spans="1:31" x14ac:dyDescent="0.3">
      <c r="A76" s="138"/>
      <c r="B76" s="139"/>
      <c r="C76" s="139"/>
      <c r="D76" s="139"/>
      <c r="E76" s="140"/>
      <c r="F76" s="111"/>
      <c r="G76" s="111"/>
      <c r="H76" s="111"/>
      <c r="I76" s="111"/>
      <c r="J76" s="111"/>
      <c r="K76" s="111"/>
      <c r="L76" s="111"/>
      <c r="M76" s="1"/>
      <c r="N76" s="1"/>
      <c r="O76" s="1"/>
      <c r="P76" s="1"/>
      <c r="Q76" s="1"/>
      <c r="R76" s="1"/>
      <c r="S76" s="1"/>
      <c r="T76" s="1"/>
      <c r="U76" s="1"/>
      <c r="V76" s="1"/>
      <c r="W76" s="1"/>
      <c r="X76" s="1"/>
      <c r="Y76" s="1"/>
      <c r="Z76" s="1"/>
      <c r="AA76" s="1"/>
      <c r="AB76" s="1"/>
      <c r="AC76" s="1"/>
      <c r="AD76" s="1"/>
      <c r="AE76" s="1"/>
    </row>
    <row r="77" spans="1:31" x14ac:dyDescent="0.3">
      <c r="A77" s="141"/>
      <c r="B77" s="142"/>
      <c r="C77" s="142"/>
      <c r="D77" s="142"/>
      <c r="E77" s="143"/>
      <c r="F77" s="111"/>
      <c r="G77" s="111"/>
      <c r="H77" s="111"/>
      <c r="I77" s="111"/>
      <c r="J77" s="111"/>
      <c r="K77" s="111"/>
      <c r="L77" s="111"/>
      <c r="M77" s="1"/>
      <c r="N77" s="1"/>
      <c r="O77" s="1"/>
      <c r="P77" s="1"/>
      <c r="Q77" s="1"/>
      <c r="R77" s="1"/>
      <c r="S77" s="1"/>
      <c r="T77" s="1"/>
      <c r="U77" s="1"/>
      <c r="V77" s="1"/>
      <c r="W77" s="1"/>
      <c r="X77" s="1"/>
      <c r="Y77" s="1"/>
      <c r="Z77" s="1"/>
      <c r="AA77" s="1"/>
      <c r="AB77" s="1"/>
      <c r="AC77" s="1"/>
      <c r="AD77" s="1"/>
      <c r="AE77" s="1"/>
    </row>
    <row r="78" spans="1:3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ht="15" thickBo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31" ht="15" thickTop="1" x14ac:dyDescent="0.3">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row>
    <row r="82" spans="1:31" ht="1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15" customHeight="1" x14ac:dyDescent="0.3">
      <c r="A83" s="2" t="s">
        <v>39</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row r="84" spans="1:31" x14ac:dyDescent="0.3">
      <c r="A84" s="52" t="s">
        <v>42</v>
      </c>
      <c r="B84" s="56">
        <f>(B85*B86)/B87</f>
        <v>4</v>
      </c>
      <c r="C84" s="22" t="s">
        <v>14</v>
      </c>
      <c r="D84" s="22">
        <f>B84*1000</f>
        <v>4000</v>
      </c>
      <c r="E84" s="23" t="s">
        <v>15</v>
      </c>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x14ac:dyDescent="0.3">
      <c r="A85" s="53" t="s">
        <v>40</v>
      </c>
      <c r="B85" s="121">
        <v>400</v>
      </c>
      <c r="C85" s="1" t="s">
        <v>14</v>
      </c>
      <c r="D85" s="1"/>
      <c r="E85" s="4"/>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x14ac:dyDescent="0.3">
      <c r="A86" s="53" t="s">
        <v>34</v>
      </c>
      <c r="B86" s="121">
        <v>0.1</v>
      </c>
      <c r="C86" s="1" t="s">
        <v>13</v>
      </c>
      <c r="D86" s="1">
        <f>B86*1000</f>
        <v>100</v>
      </c>
      <c r="E86" s="4" t="s">
        <v>16</v>
      </c>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x14ac:dyDescent="0.3">
      <c r="A87" s="54" t="s">
        <v>35</v>
      </c>
      <c r="B87" s="55">
        <v>10</v>
      </c>
      <c r="C87" s="5" t="s">
        <v>13</v>
      </c>
      <c r="D87" s="5"/>
      <c r="E87" s="6"/>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x14ac:dyDescent="0.3">
      <c r="A88" s="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x14ac:dyDescent="0.3">
      <c r="A89" s="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spans="1:31" x14ac:dyDescent="0.3">
      <c r="A90" s="52" t="s">
        <v>42</v>
      </c>
      <c r="B90" s="56">
        <f>B84</f>
        <v>4</v>
      </c>
      <c r="C90" s="22" t="s">
        <v>14</v>
      </c>
      <c r="D90" s="22"/>
      <c r="E90" s="23"/>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x14ac:dyDescent="0.3">
      <c r="A91" s="53" t="s">
        <v>32</v>
      </c>
      <c r="B91" s="121">
        <v>0.01</v>
      </c>
      <c r="C91" s="1" t="s">
        <v>13</v>
      </c>
      <c r="D91" s="1">
        <f>B91*1000</f>
        <v>10</v>
      </c>
      <c r="E91" s="4" t="s">
        <v>16</v>
      </c>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x14ac:dyDescent="0.3">
      <c r="A92" s="53" t="s">
        <v>41</v>
      </c>
      <c r="B92" s="121">
        <v>10</v>
      </c>
      <c r="C92" s="1" t="s">
        <v>13</v>
      </c>
      <c r="D92" s="1"/>
      <c r="E92" s="4"/>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1" x14ac:dyDescent="0.3">
      <c r="A93" s="54" t="s">
        <v>43</v>
      </c>
      <c r="B93" s="122">
        <f>(B90*B91)/B92</f>
        <v>4.0000000000000001E-3</v>
      </c>
      <c r="C93" s="5" t="s">
        <v>14</v>
      </c>
      <c r="D93" s="5">
        <f>B93*1000</f>
        <v>4</v>
      </c>
      <c r="E93" s="6" t="s">
        <v>15</v>
      </c>
      <c r="F93" s="1"/>
      <c r="G93" s="1"/>
      <c r="H93" s="1"/>
      <c r="I93" s="1"/>
      <c r="J93" s="1"/>
      <c r="K93" s="1"/>
      <c r="L93" s="1"/>
      <c r="M93" s="1"/>
      <c r="N93" s="1"/>
      <c r="O93" s="1"/>
      <c r="P93" s="1"/>
      <c r="Q93" s="1"/>
      <c r="R93" s="1"/>
      <c r="S93" s="1"/>
      <c r="T93" s="1"/>
      <c r="U93" s="1"/>
      <c r="V93" s="1"/>
      <c r="W93" s="1"/>
      <c r="X93" s="1"/>
      <c r="Y93" s="1"/>
      <c r="Z93" s="1"/>
      <c r="AA93" s="1"/>
      <c r="AB93" s="1"/>
      <c r="AC93" s="1"/>
      <c r="AD93" s="1"/>
      <c r="AE93" s="1"/>
    </row>
    <row r="94" spans="1:31" x14ac:dyDescent="0.3">
      <c r="A94" s="146" t="s">
        <v>54</v>
      </c>
      <c r="B94" s="147"/>
      <c r="C94" s="147"/>
      <c r="D94" s="147"/>
      <c r="E94" s="148"/>
      <c r="F94" s="1"/>
      <c r="G94" s="1"/>
      <c r="H94" s="1"/>
      <c r="I94" s="1"/>
      <c r="J94" s="1"/>
      <c r="K94" s="1"/>
      <c r="L94" s="1"/>
      <c r="M94" s="1"/>
      <c r="N94" s="1"/>
      <c r="O94" s="1"/>
      <c r="P94" s="1"/>
      <c r="Q94" s="1"/>
      <c r="R94" s="1"/>
      <c r="S94" s="1"/>
      <c r="T94" s="1"/>
      <c r="U94" s="1"/>
      <c r="V94" s="1"/>
      <c r="W94" s="1"/>
      <c r="X94" s="1"/>
      <c r="Y94" s="1"/>
      <c r="Z94" s="1"/>
      <c r="AA94" s="1"/>
      <c r="AB94" s="1"/>
      <c r="AC94" s="1"/>
      <c r="AD94" s="1"/>
      <c r="AE94" s="1"/>
    </row>
    <row r="95" spans="1:31" x14ac:dyDescent="0.3">
      <c r="A95" s="149"/>
      <c r="B95" s="150"/>
      <c r="C95" s="150"/>
      <c r="D95" s="150"/>
      <c r="E95" s="151"/>
      <c r="F95" s="1"/>
      <c r="G95" s="1"/>
      <c r="H95" s="1"/>
      <c r="I95" s="1"/>
      <c r="J95" s="1"/>
      <c r="K95" s="1"/>
      <c r="L95" s="1"/>
      <c r="M95" s="1"/>
      <c r="N95" s="1"/>
      <c r="O95" s="1"/>
      <c r="P95" s="1"/>
      <c r="Q95" s="1"/>
      <c r="R95" s="1"/>
      <c r="S95" s="1"/>
      <c r="T95" s="1"/>
      <c r="U95" s="1"/>
      <c r="V95" s="1"/>
      <c r="W95" s="1"/>
      <c r="X95" s="1"/>
      <c r="Y95" s="1"/>
      <c r="Z95" s="1"/>
      <c r="AA95" s="1"/>
      <c r="AB95" s="1"/>
      <c r="AC95" s="1"/>
      <c r="AD95" s="1"/>
      <c r="AE95" s="1"/>
    </row>
    <row r="96" spans="1:31" x14ac:dyDescent="0.3">
      <c r="A96" s="149"/>
      <c r="B96" s="150"/>
      <c r="C96" s="150"/>
      <c r="D96" s="150"/>
      <c r="E96" s="151"/>
      <c r="F96" s="1"/>
      <c r="G96" s="1"/>
      <c r="H96" s="1"/>
      <c r="I96" s="1"/>
      <c r="J96" s="1"/>
      <c r="K96" s="1"/>
      <c r="L96" s="1"/>
      <c r="M96" s="1"/>
      <c r="N96" s="1"/>
      <c r="O96" s="1"/>
      <c r="P96" s="1"/>
      <c r="Q96" s="1"/>
      <c r="R96" s="1"/>
      <c r="S96" s="1"/>
      <c r="T96" s="1"/>
      <c r="U96" s="1"/>
      <c r="V96" s="1"/>
      <c r="W96" s="1"/>
      <c r="X96" s="1"/>
      <c r="Y96" s="1"/>
      <c r="Z96" s="1"/>
      <c r="AA96" s="1"/>
      <c r="AB96" s="1"/>
      <c r="AC96" s="1"/>
      <c r="AD96" s="1"/>
      <c r="AE96" s="1"/>
    </row>
    <row r="97" spans="1:31" x14ac:dyDescent="0.3">
      <c r="A97" s="149"/>
      <c r="B97" s="150"/>
      <c r="C97" s="150"/>
      <c r="D97" s="150"/>
      <c r="E97" s="151"/>
      <c r="F97" s="1"/>
      <c r="G97" s="1"/>
      <c r="H97" s="1"/>
      <c r="I97" s="1"/>
      <c r="J97" s="1"/>
      <c r="K97" s="1"/>
      <c r="L97" s="1"/>
      <c r="M97" s="1"/>
      <c r="N97" s="1"/>
      <c r="O97" s="1"/>
      <c r="P97" s="1"/>
      <c r="Q97" s="1"/>
      <c r="R97" s="1"/>
      <c r="S97" s="1"/>
      <c r="T97" s="1"/>
      <c r="U97" s="1"/>
      <c r="V97" s="1"/>
      <c r="W97" s="1"/>
      <c r="X97" s="1"/>
      <c r="Y97" s="1"/>
      <c r="Z97" s="1"/>
      <c r="AA97" s="1"/>
      <c r="AB97" s="1"/>
      <c r="AC97" s="1"/>
      <c r="AD97" s="1"/>
      <c r="AE97" s="1"/>
    </row>
    <row r="98" spans="1:31" x14ac:dyDescent="0.3">
      <c r="A98" s="152"/>
      <c r="B98" s="153"/>
      <c r="C98" s="153"/>
      <c r="D98" s="153"/>
      <c r="E98" s="154"/>
      <c r="F98" s="1"/>
      <c r="G98" s="1"/>
      <c r="H98" s="1"/>
      <c r="I98" s="1"/>
      <c r="J98" s="1"/>
      <c r="K98" s="1"/>
      <c r="L98" s="1"/>
      <c r="M98" s="1"/>
      <c r="N98" s="1"/>
      <c r="O98" s="1"/>
      <c r="P98" s="1"/>
      <c r="Q98" s="1"/>
      <c r="R98" s="1"/>
      <c r="S98" s="1"/>
      <c r="T98" s="1"/>
      <c r="U98" s="1"/>
      <c r="V98" s="1"/>
      <c r="W98" s="1"/>
      <c r="X98" s="1"/>
      <c r="Y98" s="1"/>
      <c r="Z98" s="1"/>
      <c r="AA98" s="1"/>
      <c r="AB98" s="1"/>
      <c r="AC98" s="1"/>
      <c r="AD98" s="1"/>
      <c r="AE98" s="1"/>
    </row>
    <row r="99" spans="1:3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spans="1:3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row>
    <row r="102" spans="1:3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row>
  </sheetData>
  <mergeCells count="10">
    <mergeCell ref="A94:E98"/>
    <mergeCell ref="A51:E55"/>
    <mergeCell ref="A73:E77"/>
    <mergeCell ref="A59:B60"/>
    <mergeCell ref="A1:B1"/>
    <mergeCell ref="A7:B8"/>
    <mergeCell ref="A17:E21"/>
    <mergeCell ref="A24:B25"/>
    <mergeCell ref="A34:E38"/>
    <mergeCell ref="A41:B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topLeftCell="A10" zoomScale="70" zoomScaleNormal="70" workbookViewId="0">
      <selection activeCell="D19" sqref="D19:E19"/>
    </sheetView>
  </sheetViews>
  <sheetFormatPr defaultRowHeight="14.4" x14ac:dyDescent="0.3"/>
  <cols>
    <col min="1" max="1" width="34.44140625" customWidth="1"/>
    <col min="2" max="2" width="21.33203125" customWidth="1"/>
    <col min="3" max="3" width="23.5546875" customWidth="1"/>
    <col min="4" max="4" width="22.44140625" customWidth="1"/>
    <col min="5" max="5" width="19.6640625" customWidth="1"/>
    <col min="6" max="6" width="9.33203125" customWidth="1"/>
    <col min="7" max="7" width="7.5546875" customWidth="1"/>
    <col min="8" max="13" width="6.44140625" customWidth="1"/>
  </cols>
  <sheetData>
    <row r="1" spans="1:5" x14ac:dyDescent="0.3">
      <c r="A1" s="162" t="s">
        <v>70</v>
      </c>
      <c r="B1" s="163"/>
      <c r="C1" s="163"/>
      <c r="D1" s="163"/>
      <c r="E1" s="164"/>
    </row>
    <row r="2" spans="1:5" x14ac:dyDescent="0.3">
      <c r="A2" s="21"/>
      <c r="B2" s="22"/>
      <c r="C2" s="22"/>
      <c r="D2" s="22"/>
      <c r="E2" s="23"/>
    </row>
    <row r="3" spans="1:5" x14ac:dyDescent="0.3">
      <c r="A3" s="21"/>
      <c r="B3" s="169" t="s">
        <v>19</v>
      </c>
      <c r="C3" s="170"/>
      <c r="D3" s="169" t="s">
        <v>58</v>
      </c>
      <c r="E3" s="170"/>
    </row>
    <row r="4" spans="1:5" x14ac:dyDescent="0.3">
      <c r="A4" s="80" t="s">
        <v>60</v>
      </c>
      <c r="B4" s="171">
        <f>'Calibration Calculator'!B78</f>
        <v>1</v>
      </c>
      <c r="C4" s="172"/>
      <c r="D4" s="171">
        <f>'Calibration Calculator'!B92</f>
        <v>10</v>
      </c>
      <c r="E4" s="172"/>
    </row>
    <row r="5" spans="1:5" x14ac:dyDescent="0.3">
      <c r="A5" s="79" t="s">
        <v>69</v>
      </c>
      <c r="B5" s="162" t="s">
        <v>57</v>
      </c>
      <c r="C5" s="166"/>
      <c r="D5" s="162" t="s">
        <v>57</v>
      </c>
      <c r="E5" s="166"/>
    </row>
    <row r="6" spans="1:5" x14ac:dyDescent="0.3">
      <c r="A6" s="125" t="str">
        <f>'Calibration Calculator'!B13</f>
        <v>8270 MegaMix</v>
      </c>
      <c r="B6" s="173">
        <f>'Calibration Calculator'!D84</f>
        <v>10</v>
      </c>
      <c r="C6" s="174"/>
      <c r="D6" s="173">
        <f>'Calibration Calculator'!D98</f>
        <v>100</v>
      </c>
      <c r="E6" s="174"/>
    </row>
    <row r="7" spans="1:5" x14ac:dyDescent="0.3">
      <c r="A7" s="126" t="str">
        <f>'Calibration Calculator'!B14</f>
        <v>SVOC Additions</v>
      </c>
      <c r="B7" s="167">
        <f>'Calibration Calculator'!J84</f>
        <v>10</v>
      </c>
      <c r="C7" s="168"/>
      <c r="D7" s="167">
        <f>'Calibration Calculator'!J98</f>
        <v>100</v>
      </c>
      <c r="E7" s="168"/>
    </row>
    <row r="8" spans="1:5" x14ac:dyDescent="0.3">
      <c r="A8" s="127" t="str">
        <f>'Calibration Calculator'!B15</f>
        <v>Appendix IX mix #1, revised</v>
      </c>
      <c r="B8" s="175">
        <f>'Calibration Calculator'!P84</f>
        <v>5</v>
      </c>
      <c r="C8" s="176"/>
      <c r="D8" s="175">
        <f>'Calibration Calculator'!P98</f>
        <v>50</v>
      </c>
      <c r="E8" s="176"/>
    </row>
    <row r="9" spans="1:5" x14ac:dyDescent="0.3">
      <c r="A9" s="126" t="str">
        <f>'Calibration Calculator'!B16</f>
        <v>Methapyrilene</v>
      </c>
      <c r="B9" s="179">
        <f>'Calibration Calculator'!V84</f>
        <v>5</v>
      </c>
      <c r="C9" s="180"/>
      <c r="D9" s="179">
        <f>'Calibration Calculator'!V98</f>
        <v>50</v>
      </c>
      <c r="E9" s="180"/>
    </row>
    <row r="10" spans="1:5" x14ac:dyDescent="0.3">
      <c r="A10" s="127" t="str">
        <f>'Calibration Calculator'!B17</f>
        <v>Appendix IX mix #2</v>
      </c>
      <c r="B10" s="175">
        <f>'Calibration Calculator'!AB84</f>
        <v>10</v>
      </c>
      <c r="C10" s="176"/>
      <c r="D10" s="175">
        <f>'Calibration Calculator'!AB98</f>
        <v>100</v>
      </c>
      <c r="E10" s="176"/>
    </row>
    <row r="11" spans="1:5" x14ac:dyDescent="0.3">
      <c r="A11" s="126" t="str">
        <f>'Calibration Calculator'!B18</f>
        <v>Benzoic Acid</v>
      </c>
      <c r="B11" s="167">
        <f>'Calibration Calculator'!AH84</f>
        <v>5</v>
      </c>
      <c r="C11" s="168"/>
      <c r="D11" s="167">
        <f>'Calibration Calculator'!AH98</f>
        <v>50</v>
      </c>
      <c r="E11" s="168"/>
    </row>
    <row r="12" spans="1:5" x14ac:dyDescent="0.3">
      <c r="A12" s="127">
        <f>'Calibration Calculator'!B19</f>
        <v>0</v>
      </c>
      <c r="B12" s="181" t="e">
        <f>'Calibration Calculator'!AN84</f>
        <v>#DIV/0!</v>
      </c>
      <c r="C12" s="182"/>
      <c r="D12" s="181" t="e">
        <f>'Calibration Calculator'!AN98</f>
        <v>#DIV/0!</v>
      </c>
      <c r="E12" s="182"/>
    </row>
    <row r="13" spans="1:5" x14ac:dyDescent="0.3">
      <c r="A13" s="126">
        <f>'Calibration Calculator'!B20</f>
        <v>0</v>
      </c>
      <c r="B13" s="167" t="e">
        <f>'Calibration Calculator'!AT84</f>
        <v>#DIV/0!</v>
      </c>
      <c r="C13" s="168"/>
      <c r="D13" s="167" t="e">
        <f>'Calibration Calculator'!AT98</f>
        <v>#DIV/0!</v>
      </c>
      <c r="E13" s="168"/>
    </row>
    <row r="14" spans="1:5" x14ac:dyDescent="0.3">
      <c r="A14" s="127">
        <f>'Calibration Calculator'!B21</f>
        <v>0</v>
      </c>
      <c r="B14" s="175" t="e">
        <f>'Calibration Calculator'!AZ84</f>
        <v>#DIV/0!</v>
      </c>
      <c r="C14" s="176"/>
      <c r="D14" s="175" t="e">
        <f>'Calibration Calculator'!AZ98</f>
        <v>#DIV/0!</v>
      </c>
      <c r="E14" s="176"/>
    </row>
    <row r="15" spans="1:5" x14ac:dyDescent="0.3">
      <c r="A15" s="128">
        <f>'Calibration Calculator'!B22</f>
        <v>0</v>
      </c>
      <c r="B15" s="183" t="e">
        <f>'Calibration Calculator'!BF84</f>
        <v>#DIV/0!</v>
      </c>
      <c r="C15" s="184"/>
      <c r="D15" s="183" t="e">
        <f>'Calibration Calculator'!BF98</f>
        <v>#DIV/0!</v>
      </c>
      <c r="E15" s="184"/>
    </row>
    <row r="16" spans="1:5" x14ac:dyDescent="0.3">
      <c r="A16" s="53"/>
      <c r="B16" s="185"/>
      <c r="C16" s="186"/>
      <c r="D16" s="185"/>
      <c r="E16" s="186"/>
    </row>
    <row r="17" spans="1:5" x14ac:dyDescent="0.3">
      <c r="A17" s="129" t="s">
        <v>64</v>
      </c>
      <c r="B17" s="185">
        <f>'Calibration Calculator'!B86</f>
        <v>10</v>
      </c>
      <c r="C17" s="186"/>
      <c r="D17" s="187">
        <f>'Calibration Calculator'!B100</f>
        <v>10</v>
      </c>
      <c r="E17" s="186"/>
    </row>
    <row r="18" spans="1:5" x14ac:dyDescent="0.3">
      <c r="A18" s="127" t="s">
        <v>65</v>
      </c>
      <c r="B18" s="175">
        <f>'Calibration Calculator'!B87</f>
        <v>4.4999999999999998E-2</v>
      </c>
      <c r="C18" s="176"/>
      <c r="D18" s="188">
        <f>'Calibration Calculator'!B101</f>
        <v>0.45</v>
      </c>
      <c r="E18" s="176"/>
    </row>
    <row r="19" spans="1:5" x14ac:dyDescent="0.3">
      <c r="A19" s="130" t="s">
        <v>67</v>
      </c>
      <c r="B19" s="177">
        <f>'Calibration Calculator'!B88</f>
        <v>9.9550000000000001</v>
      </c>
      <c r="C19" s="178"/>
      <c r="D19" s="189">
        <f>'Calibration Calculator'!B102</f>
        <v>9.5500000000000007</v>
      </c>
      <c r="E19" s="190"/>
    </row>
    <row r="20" spans="1:5" x14ac:dyDescent="0.3">
      <c r="A20" s="53"/>
      <c r="B20" s="1"/>
      <c r="C20" s="1"/>
      <c r="D20" s="1"/>
      <c r="E20" s="4"/>
    </row>
    <row r="21" spans="1:5" x14ac:dyDescent="0.3">
      <c r="A21" s="3"/>
      <c r="B21" s="1"/>
      <c r="C21" s="1"/>
      <c r="D21" s="1"/>
      <c r="E21" s="4"/>
    </row>
    <row r="22" spans="1:5" x14ac:dyDescent="0.3">
      <c r="A22" s="7" t="s">
        <v>59</v>
      </c>
      <c r="B22" s="8" t="s">
        <v>63</v>
      </c>
      <c r="C22" s="8" t="s">
        <v>60</v>
      </c>
      <c r="D22" s="8" t="s">
        <v>61</v>
      </c>
      <c r="E22" s="24" t="s">
        <v>62</v>
      </c>
    </row>
    <row r="23" spans="1:5" x14ac:dyDescent="0.3">
      <c r="A23" s="123">
        <v>1</v>
      </c>
      <c r="B23" s="102">
        <f>'Calibration Calculator'!B35</f>
        <v>1E-3</v>
      </c>
      <c r="C23" s="102">
        <f>'Calibration Calculator'!B60</f>
        <v>1</v>
      </c>
      <c r="D23" s="102">
        <f>'Calibration Calculator'!B62</f>
        <v>0.01</v>
      </c>
      <c r="E23" s="134">
        <f>'Calibration Calculator'!B63</f>
        <v>9.99</v>
      </c>
    </row>
    <row r="24" spans="1:5" x14ac:dyDescent="0.3">
      <c r="A24" s="12">
        <v>2</v>
      </c>
      <c r="B24" s="9">
        <f>'Calibration Calculator'!B36</f>
        <v>2E-3</v>
      </c>
      <c r="C24" s="9">
        <f>'Calibration Calculator'!H60</f>
        <v>1</v>
      </c>
      <c r="D24" s="9">
        <f>'Calibration Calculator'!H62</f>
        <v>0.02</v>
      </c>
      <c r="E24" s="135">
        <f>'Calibration Calculator'!H63</f>
        <v>9.98</v>
      </c>
    </row>
    <row r="25" spans="1:5" x14ac:dyDescent="0.3">
      <c r="A25" s="82">
        <v>3</v>
      </c>
      <c r="B25" s="83">
        <f>'Calibration Calculator'!B37</f>
        <v>5.0000000000000001E-3</v>
      </c>
      <c r="C25" s="83">
        <f>'Calibration Calculator'!N60</f>
        <v>1</v>
      </c>
      <c r="D25" s="83">
        <f>'Calibration Calculator'!N62</f>
        <v>0.05</v>
      </c>
      <c r="E25" s="136">
        <f>'Calibration Calculator'!N63</f>
        <v>9.9499999999999993</v>
      </c>
    </row>
    <row r="26" spans="1:5" x14ac:dyDescent="0.3">
      <c r="A26" s="12">
        <v>4</v>
      </c>
      <c r="B26" s="9">
        <f>'Calibration Calculator'!B38</f>
        <v>0.01</v>
      </c>
      <c r="C26" s="9">
        <f>'Calibration Calculator'!T60</f>
        <v>1</v>
      </c>
      <c r="D26" s="9">
        <f>'Calibration Calculator'!T62</f>
        <v>0.1</v>
      </c>
      <c r="E26" s="135">
        <f>'Calibration Calculator'!T63</f>
        <v>9.9</v>
      </c>
    </row>
    <row r="27" spans="1:5" x14ac:dyDescent="0.3">
      <c r="A27" s="82">
        <v>5</v>
      </c>
      <c r="B27" s="83">
        <f>'Calibration Calculator'!B39</f>
        <v>0.02</v>
      </c>
      <c r="C27" s="83">
        <f>'Calibration Calculator'!Z60</f>
        <v>1</v>
      </c>
      <c r="D27" s="83">
        <f>'Calibration Calculator'!Z62</f>
        <v>0.2</v>
      </c>
      <c r="E27" s="136">
        <f>'Calibration Calculator'!Z63</f>
        <v>9.8000000000000007</v>
      </c>
    </row>
    <row r="28" spans="1:5" x14ac:dyDescent="0.3">
      <c r="A28" s="12">
        <v>6</v>
      </c>
      <c r="B28" s="9">
        <f>'Calibration Calculator'!B40</f>
        <v>0.05</v>
      </c>
      <c r="C28" s="9">
        <f>'Calibration Calculator'!AF60</f>
        <v>10</v>
      </c>
      <c r="D28" s="9">
        <f>'Calibration Calculator'!AF62</f>
        <v>0.05</v>
      </c>
      <c r="E28" s="135">
        <f>'Calibration Calculator'!AF63</f>
        <v>9.9499999999999993</v>
      </c>
    </row>
    <row r="29" spans="1:5" x14ac:dyDescent="0.3">
      <c r="A29" s="82">
        <v>7</v>
      </c>
      <c r="B29" s="83">
        <f>'Calibration Calculator'!B41</f>
        <v>0.1</v>
      </c>
      <c r="C29" s="83">
        <f>'Calibration Calculator'!AL60</f>
        <v>10</v>
      </c>
      <c r="D29" s="83">
        <f>'Calibration Calculator'!AL62</f>
        <v>0.1</v>
      </c>
      <c r="E29" s="136">
        <f>'Calibration Calculator'!AL63</f>
        <v>9.9</v>
      </c>
    </row>
    <row r="30" spans="1:5" x14ac:dyDescent="0.3">
      <c r="A30" s="12">
        <v>8</v>
      </c>
      <c r="B30" s="9">
        <f>'Calibration Calculator'!B42</f>
        <v>0.5</v>
      </c>
      <c r="C30" s="9">
        <f>'Calibration Calculator'!AR60</f>
        <v>10</v>
      </c>
      <c r="D30" s="9">
        <f>'Calibration Calculator'!AR62</f>
        <v>0.5</v>
      </c>
      <c r="E30" s="135">
        <f>'Calibration Calculator'!AR63</f>
        <v>9.5</v>
      </c>
    </row>
    <row r="31" spans="1:5" x14ac:dyDescent="0.3">
      <c r="A31" s="82">
        <v>9</v>
      </c>
      <c r="B31" s="83">
        <f>'Calibration Calculator'!B43</f>
        <v>1</v>
      </c>
      <c r="C31" s="83">
        <f>'Calibration Calculator'!AX60</f>
        <v>10</v>
      </c>
      <c r="D31" s="83">
        <f>'Calibration Calculator'!AX62</f>
        <v>1</v>
      </c>
      <c r="E31" s="136">
        <f>'Calibration Calculator'!AX63</f>
        <v>9</v>
      </c>
    </row>
    <row r="32" spans="1:5" x14ac:dyDescent="0.3">
      <c r="A32" s="12">
        <v>10</v>
      </c>
      <c r="B32" s="9">
        <f>'Calibration Calculator'!B44</f>
        <v>0</v>
      </c>
      <c r="C32" s="9">
        <f>'Calibration Calculator'!BD60</f>
        <v>0</v>
      </c>
      <c r="D32" s="9" t="e">
        <f>'Calibration Calculator'!BD62</f>
        <v>#DIV/0!</v>
      </c>
      <c r="E32" s="135" t="e">
        <f>'Calibration Calculator'!BD63</f>
        <v>#DIV/0!</v>
      </c>
    </row>
    <row r="33" spans="1:5" x14ac:dyDescent="0.3">
      <c r="A33" s="84">
        <v>11</v>
      </c>
      <c r="B33" s="85">
        <f>'Calibration Calculator'!B45</f>
        <v>0</v>
      </c>
      <c r="C33" s="85">
        <f>'Calibration Calculator'!BJ60</f>
        <v>0</v>
      </c>
      <c r="D33" s="85" t="e">
        <f>'Calibration Calculator'!BJ62</f>
        <v>#DIV/0!</v>
      </c>
      <c r="E33" s="137" t="e">
        <f>'Calibration Calculator'!BJ63</f>
        <v>#DIV/0!</v>
      </c>
    </row>
    <row r="34" spans="1:5" x14ac:dyDescent="0.3">
      <c r="A34" s="72"/>
      <c r="B34" s="5"/>
      <c r="C34" s="5"/>
      <c r="D34" s="5"/>
      <c r="E34" s="6"/>
    </row>
    <row r="35" spans="1:5" x14ac:dyDescent="0.3">
      <c r="A35" s="72"/>
      <c r="B35" s="5"/>
      <c r="C35" s="5"/>
      <c r="D35" s="5"/>
      <c r="E35" s="6"/>
    </row>
    <row r="36" spans="1:5" x14ac:dyDescent="0.3">
      <c r="A36" s="162" t="s">
        <v>79</v>
      </c>
      <c r="B36" s="163"/>
      <c r="C36" s="163"/>
      <c r="D36" s="163"/>
      <c r="E36" s="164"/>
    </row>
    <row r="38" spans="1:5" x14ac:dyDescent="0.3">
      <c r="A38" s="97"/>
      <c r="B38" s="165" t="s">
        <v>81</v>
      </c>
      <c r="C38" s="166"/>
    </row>
    <row r="39" spans="1:5" x14ac:dyDescent="0.3">
      <c r="A39" s="101" t="s">
        <v>80</v>
      </c>
      <c r="B39" s="98" t="s">
        <v>57</v>
      </c>
      <c r="C39" s="99" t="s">
        <v>60</v>
      </c>
      <c r="D39" s="96"/>
    </row>
    <row r="40" spans="1:5" x14ac:dyDescent="0.3">
      <c r="A40" s="129" t="str">
        <f>'Internal Standard Calculator'!B12</f>
        <v>Revised SV Internal Standard Mix</v>
      </c>
      <c r="B40" s="73">
        <f>'Internal Standard Calculator'!D68</f>
        <v>5</v>
      </c>
      <c r="C40" s="73">
        <f>'Internal Standard Calculator'!B66</f>
        <v>1</v>
      </c>
      <c r="D40" s="96"/>
    </row>
    <row r="41" spans="1:5" x14ac:dyDescent="0.3">
      <c r="A41" s="127">
        <f>'Internal Standard Calculator'!B13</f>
        <v>0</v>
      </c>
      <c r="B41" s="86">
        <f>'Internal Standard Calculator'!J68</f>
        <v>0</v>
      </c>
      <c r="C41" s="86">
        <f>'Internal Standard Calculator'!H66</f>
        <v>0</v>
      </c>
      <c r="D41" s="96"/>
    </row>
    <row r="42" spans="1:5" x14ac:dyDescent="0.3">
      <c r="A42" s="126">
        <f>'Internal Standard Calculator'!B14</f>
        <v>0</v>
      </c>
      <c r="B42" s="74">
        <f>'Internal Standard Calculator'!P68</f>
        <v>0</v>
      </c>
      <c r="C42" s="74">
        <f>'Internal Standard Calculator'!N66</f>
        <v>0</v>
      </c>
      <c r="D42" s="96"/>
    </row>
    <row r="43" spans="1:5" x14ac:dyDescent="0.3">
      <c r="A43" s="127">
        <f>'Internal Standard Calculator'!B15</f>
        <v>0</v>
      </c>
      <c r="B43" s="86">
        <f>'Internal Standard Calculator'!V68</f>
        <v>0</v>
      </c>
      <c r="C43" s="86">
        <f>'Internal Standard Calculator'!T66</f>
        <v>0</v>
      </c>
      <c r="D43" s="96"/>
    </row>
    <row r="44" spans="1:5" x14ac:dyDescent="0.3">
      <c r="A44" s="128">
        <f>'Internal Standard Calculator'!B16</f>
        <v>0</v>
      </c>
      <c r="B44" s="75">
        <f>'Internal Standard Calculator'!AB68</f>
        <v>0</v>
      </c>
      <c r="C44" s="75">
        <f>'Internal Standard Calculator'!Z66</f>
        <v>0</v>
      </c>
      <c r="D44" s="96"/>
    </row>
    <row r="45" spans="1:5" x14ac:dyDescent="0.3">
      <c r="A45" s="53"/>
      <c r="B45" s="16"/>
      <c r="C45" s="74"/>
      <c r="D45" s="96"/>
    </row>
    <row r="46" spans="1:5" x14ac:dyDescent="0.3">
      <c r="A46" s="52" t="s">
        <v>77</v>
      </c>
      <c r="B46" s="15">
        <f>'Internal Standard Calculator'!B70</f>
        <v>10</v>
      </c>
      <c r="C46" s="73"/>
      <c r="D46" s="96"/>
    </row>
    <row r="47" spans="1:5" x14ac:dyDescent="0.3">
      <c r="A47" s="81" t="s">
        <v>78</v>
      </c>
      <c r="B47" s="100">
        <f>'Internal Standard Calculator'!B71</f>
        <v>5.0000000000000001E-3</v>
      </c>
      <c r="C47" s="86"/>
      <c r="D47" s="96"/>
    </row>
    <row r="48" spans="1:5" x14ac:dyDescent="0.3">
      <c r="A48" s="54" t="s">
        <v>67</v>
      </c>
      <c r="B48" s="17">
        <f>'Internal Standard Calculator'!B72</f>
        <v>9.9949999999999992</v>
      </c>
      <c r="C48" s="75"/>
      <c r="D48" s="96"/>
    </row>
    <row r="52" spans="1:4" x14ac:dyDescent="0.3">
      <c r="A52" s="52" t="s">
        <v>11</v>
      </c>
      <c r="B52" s="8" t="s">
        <v>84</v>
      </c>
      <c r="C52" s="8" t="s">
        <v>82</v>
      </c>
      <c r="D52" s="24" t="s">
        <v>83</v>
      </c>
    </row>
    <row r="53" spans="1:4" x14ac:dyDescent="0.3">
      <c r="A53" s="125" t="str">
        <f>'Internal Standard Calculator'!B12</f>
        <v>Revised SV Internal Standard Mix</v>
      </c>
      <c r="B53" s="102">
        <f>'Internal Standard Calculator'!D48</f>
        <v>10</v>
      </c>
      <c r="C53" s="102">
        <f>'Internal Standard Calculator'!B49</f>
        <v>1</v>
      </c>
      <c r="D53" s="103">
        <f>'Internal Standard Calculator'!B47</f>
        <v>0.01</v>
      </c>
    </row>
    <row r="54" spans="1:4" x14ac:dyDescent="0.3">
      <c r="A54" s="126">
        <f>'Internal Standard Calculator'!B13</f>
        <v>0</v>
      </c>
      <c r="B54" s="9">
        <f>'Internal Standard Calculator'!J48</f>
        <v>10</v>
      </c>
      <c r="C54" s="9">
        <f>'Internal Standard Calculator'!H49</f>
        <v>1</v>
      </c>
      <c r="D54" s="74">
        <f>'Internal Standard Calculator'!H47</f>
        <v>0</v>
      </c>
    </row>
    <row r="55" spans="1:4" x14ac:dyDescent="0.3">
      <c r="A55" s="127">
        <f>'Internal Standard Calculator'!B14</f>
        <v>0</v>
      </c>
      <c r="B55" s="83">
        <f>'Internal Standard Calculator'!P48</f>
        <v>10</v>
      </c>
      <c r="C55" s="83">
        <f>'Internal Standard Calculator'!N49</f>
        <v>1</v>
      </c>
      <c r="D55" s="86">
        <f>'Internal Standard Calculator'!N47</f>
        <v>0</v>
      </c>
    </row>
    <row r="56" spans="1:4" x14ac:dyDescent="0.3">
      <c r="A56" s="126">
        <f>'Internal Standard Calculator'!B15</f>
        <v>0</v>
      </c>
      <c r="B56" s="9">
        <f>'Internal Standard Calculator'!V48</f>
        <v>10</v>
      </c>
      <c r="C56" s="9">
        <f>'Internal Standard Calculator'!T49</f>
        <v>1</v>
      </c>
      <c r="D56" s="74">
        <f>'Internal Standard Calculator'!T47</f>
        <v>0</v>
      </c>
    </row>
    <row r="57" spans="1:4" x14ac:dyDescent="0.3">
      <c r="A57" s="131">
        <f>'Internal Standard Calculator'!B16</f>
        <v>0</v>
      </c>
      <c r="B57" s="85">
        <f>'Internal Standard Calculator'!AB48</f>
        <v>10</v>
      </c>
      <c r="C57" s="85">
        <f>'Internal Standard Calculator'!Z49</f>
        <v>1</v>
      </c>
      <c r="D57" s="104">
        <f>'Internal Standard Calculator'!Z47</f>
        <v>0</v>
      </c>
    </row>
  </sheetData>
  <mergeCells count="37">
    <mergeCell ref="D12:E12"/>
    <mergeCell ref="D7:E7"/>
    <mergeCell ref="D8:E8"/>
    <mergeCell ref="D9:E9"/>
    <mergeCell ref="D10:E10"/>
    <mergeCell ref="D11:E11"/>
    <mergeCell ref="D18:E18"/>
    <mergeCell ref="D19:E19"/>
    <mergeCell ref="D16:E16"/>
    <mergeCell ref="D15:E15"/>
    <mergeCell ref="D13:E13"/>
    <mergeCell ref="B14:C14"/>
    <mergeCell ref="B15:C15"/>
    <mergeCell ref="B16:C16"/>
    <mergeCell ref="B17:C17"/>
    <mergeCell ref="D17:E17"/>
    <mergeCell ref="A1:E1"/>
    <mergeCell ref="B3:C3"/>
    <mergeCell ref="B4:C4"/>
    <mergeCell ref="B5:C5"/>
    <mergeCell ref="B6:C6"/>
    <mergeCell ref="A36:E36"/>
    <mergeCell ref="B38:C38"/>
    <mergeCell ref="B7:C7"/>
    <mergeCell ref="D3:E3"/>
    <mergeCell ref="D4:E4"/>
    <mergeCell ref="D5:E5"/>
    <mergeCell ref="D6:E6"/>
    <mergeCell ref="B18:C18"/>
    <mergeCell ref="B19:C19"/>
    <mergeCell ref="B8:C8"/>
    <mergeCell ref="B9:C9"/>
    <mergeCell ref="B10:C10"/>
    <mergeCell ref="B11:C11"/>
    <mergeCell ref="B12:C12"/>
    <mergeCell ref="B13:C13"/>
    <mergeCell ref="D14:E14"/>
  </mergeCells>
  <phoneticPr fontId="3" type="noConversion"/>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Calibration Calculator</vt:lpstr>
      <vt:lpstr>Internal Standard Calculator</vt:lpstr>
      <vt:lpstr>Printable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RestekCorporation</dc:creator>
  <cp:lastModifiedBy>Patrick Gallagher</cp:lastModifiedBy>
  <cp:lastPrinted>2023-06-23T15:50:43Z</cp:lastPrinted>
  <dcterms:created xsi:type="dcterms:W3CDTF">2023-06-08T14:39:23Z</dcterms:created>
  <dcterms:modified xsi:type="dcterms:W3CDTF">2023-09-07T19:35:37Z</dcterms:modified>
</cp:coreProperties>
</file>